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0 РЕЕСТР ДОГОВОРОВ\ИПР 2024\Оснащение системой кондиционирования\"/>
    </mc:Choice>
  </mc:AlternateContent>
  <bookViews>
    <workbookView xWindow="0" yWindow="0" windowWidth="38400" windowHeight="17790" tabRatio="688"/>
  </bookViews>
  <sheets>
    <sheet name="ССР" sheetId="19" r:id="rId1"/>
    <sheet name="ПИР" sheetId="45" r:id="rId2"/>
    <sheet name="ОСР 01-01" sheetId="37" r:id="rId3"/>
    <sheet name="ОСР 02-01" sheetId="16" r:id="rId4"/>
    <sheet name="ОСР 09-01" sheetId="17" r:id="rId5"/>
    <sheet name="ОСР 12-01" sheetId="18" r:id="rId6"/>
    <sheet name="Источники ЦИ" sheetId="2" r:id="rId7"/>
    <sheet name="Цена МАТ и ОБ по ТКП" sheetId="15" r:id="rId8"/>
    <sheet name="02-03" sheetId="41" r:id="rId9"/>
    <sheet name="02-04-02" sheetId="42" r:id="rId10"/>
    <sheet name="09-01 ФЕР" sheetId="43" r:id="rId11"/>
    <sheet name="Лист1" sheetId="44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</externalReferences>
  <definedNames>
    <definedName name="\AUTOEXEC" localSheetId="2">#REF!</definedName>
    <definedName name="\AUTOEXEC" localSheetId="1">#REF!</definedName>
    <definedName name="\AUTOEXEC">#REF!</definedName>
    <definedName name="\k" localSheetId="2">#REF!</definedName>
    <definedName name="\k">#REF!</definedName>
    <definedName name="\m" localSheetId="2">#REF!</definedName>
    <definedName name="\m">#REF!</definedName>
    <definedName name="\m1" localSheetId="2">#REF!</definedName>
    <definedName name="\m1">#REF!</definedName>
    <definedName name="\n" localSheetId="2">#REF!</definedName>
    <definedName name="\n">#REF!</definedName>
    <definedName name="\s" localSheetId="2">#REF!</definedName>
    <definedName name="\s">#REF!</definedName>
    <definedName name="\z" localSheetId="2">#REF!</definedName>
    <definedName name="\z">#REF!</definedName>
    <definedName name="________________a2" localSheetId="2">#REF!</definedName>
    <definedName name="________________a2">#REF!</definedName>
    <definedName name="_______________a2" localSheetId="2">#REF!</definedName>
    <definedName name="_______________a2">#REF!</definedName>
    <definedName name="______________a2" localSheetId="2">#REF!</definedName>
    <definedName name="______________a2">#REF!</definedName>
    <definedName name="_____________a2" localSheetId="2">#REF!</definedName>
    <definedName name="_____________a2">#REF!</definedName>
    <definedName name="____________a2" localSheetId="2">#REF!</definedName>
    <definedName name="____________a2">#REF!</definedName>
    <definedName name="___________a2" localSheetId="2">#REF!</definedName>
    <definedName name="___________a2">#REF!</definedName>
    <definedName name="__________a2" localSheetId="2">#REF!</definedName>
    <definedName name="__________a2">#REF!</definedName>
    <definedName name="_________a2" localSheetId="2">#REF!</definedName>
    <definedName name="_________a2">#REF!</definedName>
    <definedName name="________a2" localSheetId="2">#REF!</definedName>
    <definedName name="________a2">#REF!</definedName>
    <definedName name="_______a2" localSheetId="2">#REF!</definedName>
    <definedName name="_______a2">#REF!</definedName>
    <definedName name="______a2" localSheetId="2">#REF!</definedName>
    <definedName name="______a2">#REF!</definedName>
    <definedName name="_____a2" localSheetId="2">#REF!</definedName>
    <definedName name="_____a2">#REF!</definedName>
    <definedName name="_____A65560" localSheetId="2">[1]График!#REF!</definedName>
    <definedName name="_____A65560">[1]График!#REF!</definedName>
    <definedName name="____a2" localSheetId="2">#REF!</definedName>
    <definedName name="____a2">#REF!</definedName>
    <definedName name="____A65560" localSheetId="2">[1]График!#REF!</definedName>
    <definedName name="____A65560">[1]График!#REF!</definedName>
    <definedName name="____E65560" localSheetId="2">[1]График!#REF!</definedName>
    <definedName name="____E65560">[1]График!#REF!</definedName>
    <definedName name="___a2" localSheetId="2">#REF!</definedName>
    <definedName name="___a2">#REF!</definedName>
    <definedName name="___A65560" localSheetId="2">[1]График!#REF!</definedName>
    <definedName name="___A65560">[1]График!#REF!</definedName>
    <definedName name="___E65560" localSheetId="2">[1]График!#REF!</definedName>
    <definedName name="___E65560">[1]График!#REF!</definedName>
    <definedName name="__a2" localSheetId="2">#REF!</definedName>
    <definedName name="__a2">#REF!</definedName>
    <definedName name="__A65560" localSheetId="2">[1]График!#REF!</definedName>
    <definedName name="__A65560">[1]График!#REF!</definedName>
    <definedName name="__E65560" localSheetId="2">[1]График!#REF!</definedName>
    <definedName name="__E65560">[1]График!#REF!</definedName>
    <definedName name="__xlfn.BAHTTEXT" hidden="1">#NAME?</definedName>
    <definedName name="_1Excel_BuiltIn_Print_Area_2_1" localSheetId="2">#REF!</definedName>
    <definedName name="_1Excel_BuiltIn_Print_Area_2_1">#REF!</definedName>
    <definedName name="_2Excel_BuiltIn_Print_Area_2_1" localSheetId="2">#REF!</definedName>
    <definedName name="_2Excel_BuiltIn_Print_Area_2_1">#REF!</definedName>
    <definedName name="_a2" localSheetId="2">#REF!</definedName>
    <definedName name="_a2">#REF!</definedName>
    <definedName name="_A65560" localSheetId="2">[1]График!#REF!</definedName>
    <definedName name="_A65560">[1]График!#REF!</definedName>
    <definedName name="_AUTOEXEC" localSheetId="2">#REF!</definedName>
    <definedName name="_AUTOEXEC">#REF!</definedName>
    <definedName name="_AUTOEXEC___0" localSheetId="2">#REF!</definedName>
    <definedName name="_AUTOEXEC___0">#REF!</definedName>
    <definedName name="_AUTOEXEC___1" localSheetId="2">#REF!</definedName>
    <definedName name="_AUTOEXEC___1">#REF!</definedName>
    <definedName name="_AUTOEXEC___8" localSheetId="2">#REF!</definedName>
    <definedName name="_AUTOEXEC___8">#REF!</definedName>
    <definedName name="_AUTOEXEC___9" localSheetId="2">#REF!</definedName>
    <definedName name="_AUTOEXEC___9">#REF!</definedName>
    <definedName name="_E65560" localSheetId="2">[1]График!#REF!</definedName>
    <definedName name="_E65560">[1]График!#REF!</definedName>
    <definedName name="_k" localSheetId="2">#REF!</definedName>
    <definedName name="_k">#REF!</definedName>
    <definedName name="_k___0" localSheetId="2">#REF!</definedName>
    <definedName name="_k___0">#REF!</definedName>
    <definedName name="_k___1" localSheetId="2">#REF!</definedName>
    <definedName name="_k___1">#REF!</definedName>
    <definedName name="_k___8" localSheetId="2">#REF!</definedName>
    <definedName name="_k___8">#REF!</definedName>
    <definedName name="_k___9" localSheetId="2">#REF!</definedName>
    <definedName name="_k___9">#REF!</definedName>
    <definedName name="_m" localSheetId="2">#REF!</definedName>
    <definedName name="_m">#REF!</definedName>
    <definedName name="_m___0" localSheetId="2">#REF!</definedName>
    <definedName name="_m___0">#REF!</definedName>
    <definedName name="_m___1" localSheetId="2">#REF!</definedName>
    <definedName name="_m___1">#REF!</definedName>
    <definedName name="_m___8" localSheetId="2">#REF!</definedName>
    <definedName name="_m___8">#REF!</definedName>
    <definedName name="_m___9" localSheetId="2">#REF!</definedName>
    <definedName name="_m___9">#REF!</definedName>
    <definedName name="_s" localSheetId="2">#REF!</definedName>
    <definedName name="_s">#REF!</definedName>
    <definedName name="_s___0" localSheetId="2">#REF!</definedName>
    <definedName name="_s___0">#REF!</definedName>
    <definedName name="_s___1" localSheetId="2">#REF!</definedName>
    <definedName name="_s___1">#REF!</definedName>
    <definedName name="_s___8" localSheetId="2">#REF!</definedName>
    <definedName name="_s___8">#REF!</definedName>
    <definedName name="_s___9" localSheetId="2">#REF!</definedName>
    <definedName name="_s___9">#REF!</definedName>
    <definedName name="_Sum1" localSheetId="2">#REF!</definedName>
    <definedName name="_Sum1">#REF!</definedName>
    <definedName name="_Sum2" localSheetId="2">#REF!</definedName>
    <definedName name="_Sum2">#REF!</definedName>
    <definedName name="_sum3" localSheetId="2">#REF!</definedName>
    <definedName name="_sum3">#REF!</definedName>
    <definedName name="_z" localSheetId="2">#REF!</definedName>
    <definedName name="_z">#REF!</definedName>
    <definedName name="_z___0" localSheetId="2">#REF!</definedName>
    <definedName name="_z___0">#REF!</definedName>
    <definedName name="_z___1" localSheetId="2">#REF!</definedName>
    <definedName name="_z___1">#REF!</definedName>
    <definedName name="_z___8" localSheetId="2">#REF!</definedName>
    <definedName name="_z___8">#REF!</definedName>
    <definedName name="_z___9" localSheetId="2">#REF!</definedName>
    <definedName name="_z___9">#REF!</definedName>
    <definedName name="_xlnm._FilterDatabase" localSheetId="6" hidden="1">'Источники ЦИ'!$A$1:$H$38</definedName>
    <definedName name="A" localSheetId="2">#REF!</definedName>
    <definedName name="A">#REF!</definedName>
    <definedName name="a36_" localSheetId="2">#REF!</definedName>
    <definedName name="a36_">#REF!</definedName>
    <definedName name="aa" localSheetId="1">{0,"рублей";1,"рубль";2,"рубля";5,"рублей"}</definedName>
    <definedName name="aa">{0,"рублей";1,"рубль";2,"рубля";5,"рублей"}</definedName>
    <definedName name="BN" localSheetId="2">[2]мсн!#REF!</definedName>
    <definedName name="BN">[2]мсн!#REF!</definedName>
    <definedName name="BNNN" localSheetId="2">[2]мсн!#REF!</definedName>
    <definedName name="BNNN">[2]мсн!#REF!</definedName>
    <definedName name="cddd" localSheetId="1">{0,"рублей";1,"рубль";2,"рубля";5,"рублей"}</definedName>
    <definedName name="cddd">{0,"рублей";1,"рубль";2,"рубля";5,"рублей"}</definedName>
    <definedName name="CnfName" localSheetId="2">[3]Лист1!#REF!</definedName>
    <definedName name="CnfName">[3]Лист1!#REF!</definedName>
    <definedName name="CnfName_1" localSheetId="2">[3]Обновление!#REF!</definedName>
    <definedName name="CnfName_1">[3]Обновление!#REF!</definedName>
    <definedName name="ConfName" localSheetId="2">[3]Лист1!#REF!</definedName>
    <definedName name="ConfName">[3]Лист1!#REF!</definedName>
    <definedName name="ConfName_1" localSheetId="2">[3]Обновление!#REF!</definedName>
    <definedName name="ConfName_1">[3]Обновление!#REF!</definedName>
    <definedName name="Database" localSheetId="2">#REF!</definedName>
    <definedName name="Database">#REF!</definedName>
    <definedName name="DateColJournal" localSheetId="2">#REF!</definedName>
    <definedName name="DateColJournal">#REF!</definedName>
    <definedName name="dck" localSheetId="2">[4]топография!#REF!</definedName>
    <definedName name="dck">[4]топография!#REF!</definedName>
    <definedName name="dddd" localSheetId="2">[2]мсн!#REF!</definedName>
    <definedName name="dddd">[2]мсн!#REF!</definedName>
    <definedName name="discont" localSheetId="2">#REF!</definedName>
    <definedName name="discont">#REF!</definedName>
    <definedName name="DM" localSheetId="2">#REF!</definedName>
    <definedName name="DM">#REF!</definedName>
    <definedName name="dsdsds" localSheetId="2">#REF!</definedName>
    <definedName name="dsdsds">#REF!</definedName>
    <definedName name="eeeeeerr" localSheetId="2">#REF!</definedName>
    <definedName name="eeeeeerr">#REF!</definedName>
    <definedName name="EILName" localSheetId="2">[3]Лист1!#REF!</definedName>
    <definedName name="EILName">[3]Лист1!#REF!</definedName>
    <definedName name="EILName_1" localSheetId="2">[3]Обновление!#REF!</definedName>
    <definedName name="EILName_1">[3]Обновление!#REF!</definedName>
    <definedName name="Excel_BuiltIn_Database" localSheetId="2">#REF!</definedName>
    <definedName name="Excel_BuiltIn_Database">#REF!</definedName>
    <definedName name="Excel_BuiltIn_Print_Area_1" localSheetId="2">#REF!</definedName>
    <definedName name="Excel_BuiltIn_Print_Area_1">#REF!</definedName>
    <definedName name="Excel_BuiltIn_Print_Area_12">"$#ССЫЛ!.$A$1:$F$51"</definedName>
    <definedName name="Excel_BuiltIn_Print_Area_13">"$#ССЫЛ!.$A$1:$F$53"</definedName>
    <definedName name="Excel_BuiltIn_Print_Area_2" localSheetId="2">#REF!</definedName>
    <definedName name="Excel_BuiltIn_Print_Area_2">#REF!</definedName>
    <definedName name="Excel_BuiltIn_Print_Area_2_1">"$#ССЫЛ!.$A$1:$E$54"</definedName>
    <definedName name="Excel_BuiltIn_Print_Area_3" localSheetId="2">#REF!</definedName>
    <definedName name="Excel_BuiltIn_Print_Area_3">#REF!</definedName>
    <definedName name="Excel_BuiltIn_Print_Area_6" localSheetId="2">#REF!</definedName>
    <definedName name="Excel_BuiltIn_Print_Area_6">#REF!</definedName>
    <definedName name="Excel_BuiltIn_Print_Titles_2" localSheetId="2">#REF!</definedName>
    <definedName name="Excel_BuiltIn_Print_Titles_2">#REF!</definedName>
    <definedName name="ffff" localSheetId="2">#REF!</definedName>
    <definedName name="ffff">#REF!</definedName>
    <definedName name="G_S" localSheetId="2">#REF!</definedName>
    <definedName name="G_S">#REF!</definedName>
    <definedName name="G_s_" localSheetId="2">#REF!</definedName>
    <definedName name="G_s_">#REF!</definedName>
    <definedName name="G_s_s" localSheetId="2">#REF!</definedName>
    <definedName name="G_s_s">#REF!</definedName>
    <definedName name="GS" localSheetId="2">#REF!</definedName>
    <definedName name="GS">#REF!</definedName>
    <definedName name="GS_" localSheetId="2">#REF!</definedName>
    <definedName name="GS_">#REF!</definedName>
    <definedName name="Header1" localSheetId="2" hidden="1">IF(COUNTA(#REF!)=0,0,INDEX(#REF!,MATCH(ROW(#REF!),#REF!,TRUE)))+1</definedName>
    <definedName name="Header1" hidden="1">IF(COUNTA(#REF!)=0,0,INDEX(#REF!,MATCH(ROW(#REF!),#REF!,TRUE)))+1</definedName>
    <definedName name="Header2" localSheetId="2" hidden="1">'ОСР 01-01'!Header1-1 &amp; "." &amp; MAX(1,COUNTA(INDEX(#REF!,MATCH('ОСР 01-01'!Header1-1,#REF!,FALSE)):#REF!))</definedName>
    <definedName name="Header2" localSheetId="1" hidden="1">[0]!Header1-1 &amp; "." &amp; MAX(1,COUNTA(INDEX(#REF!,MATCH([0]!Header1-1,#REF!,FALSE)):#REF!))</definedName>
    <definedName name="Header2" hidden="1">[0]!Header1-1 &amp; "." &amp; MAX(1,COUNTA(INDEX(#REF!,MATCH([0]!Header1-1,#REF!,FALSE)):#REF!))</definedName>
    <definedName name="hhhhhhhhhhh" localSheetId="2">#REF!</definedName>
    <definedName name="hhhhhhhhhhh" localSheetId="1">#REF!</definedName>
    <definedName name="hhhhhhhhhhh">#REF!</definedName>
    <definedName name="hPriceRange" localSheetId="2">[3]Лист1!#REF!</definedName>
    <definedName name="hPriceRange" localSheetId="1">[3]Лист1!#REF!</definedName>
    <definedName name="hPriceRange">[3]Лист1!#REF!</definedName>
    <definedName name="hPriceRange_1" localSheetId="2">[3]Цена!#REF!</definedName>
    <definedName name="hPriceRange_1" localSheetId="1">[3]Цена!#REF!</definedName>
    <definedName name="hPriceRange_1">[3]Цена!#REF!</definedName>
    <definedName name="idPriceColumn" localSheetId="2">[3]Лист1!#REF!</definedName>
    <definedName name="idPriceColumn">[3]Лист1!#REF!</definedName>
    <definedName name="idPriceColumn_1" localSheetId="2">[3]Цена!#REF!</definedName>
    <definedName name="idPriceColumn_1">[3]Цена!#REF!</definedName>
    <definedName name="infl" localSheetId="2">[5]ПДР!#REF!</definedName>
    <definedName name="infl">[5]ПДР!#REF!</definedName>
    <definedName name="Itog" localSheetId="2">#REF!</definedName>
    <definedName name="Itog">#REF!</definedName>
    <definedName name="jlkjklj" localSheetId="2">#REF!</definedName>
    <definedName name="jlkjklj">#REF!</definedName>
    <definedName name="kp" localSheetId="2">[5]ПДР!#REF!</definedName>
    <definedName name="kp">[5]ПДР!#REF!</definedName>
    <definedName name="Language">[6]Финплан!$J$1</definedName>
    <definedName name="mau" localSheetId="2">#REF!</definedName>
    <definedName name="mau">#REF!</definedName>
    <definedName name="max" localSheetId="2">#REF!</definedName>
    <definedName name="max">#REF!</definedName>
    <definedName name="med" localSheetId="2">#REF!</definedName>
    <definedName name="med">#REF!</definedName>
    <definedName name="min" localSheetId="2">#REF!</definedName>
    <definedName name="min">#REF!</definedName>
    <definedName name="mmmm" localSheetId="2">#REF!</definedName>
    <definedName name="mmmm">#REF!</definedName>
    <definedName name="n_1" localSheetId="1">{"","одинz","дваz","триz","четыреz","пятьz","шестьz","семьz","восемьz","девятьz"}</definedName>
    <definedName name="n_1">{"","одинz","дваz","триz","четыреz","пятьz","шестьz","семьz","восемьz","девятьz"}</definedName>
    <definedName name="n_2" localSheetId="1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 localSheetId="1">{"";1;"двадцатьz";"тридцатьz";"сорокz";"пятьдесятz";"шестьдесятz";"семьдесятz";"восемьдесятz";"девяностоz"}</definedName>
    <definedName name="n_3">{"";1;"двадцатьz";"тридцатьz";"сорокz";"пятьдесятz";"шестьдесятz";"семьдесятz";"восемьдесятz";"девяностоz"}</definedName>
    <definedName name="n_4" localSheetId="1">{"","стоz","двестиz","тристаz","четырестаz","пятьсотz","шестьсотz","семьсотz","восемьсотz","девятьсотz"}</definedName>
    <definedName name="n_4">{"","стоz","двестиz","тристаz","четырестаz","пятьсотz","шестьсотz","семьсотz","восемьсотz","девятьсотz"}</definedName>
    <definedName name="n_5" localSheetId="1">{"","однаz","двеz","триz","четыреz","пятьz","шестьz","семьz","восемьz","девятьz"}</definedName>
    <definedName name="n_5">{"","однаz","двеz","триz","четыреz","пятьz","шестьz","семьz","восемьz","девятьz"}</definedName>
    <definedName name="n0">"000000000000"&amp;MID(1/2,2,1)&amp;"0#####"</definedName>
    <definedName name="n0x" localSheetId="1">IF(ПИР!n_3=1,ПИР!n_2,ПИР!n_3&amp;ПИР!n_1)</definedName>
    <definedName name="n0x">IF(n_3=1,n_2,n_3&amp;n_1)</definedName>
    <definedName name="n1x" localSheetId="1">IF(ПИР!n_3=1,ПИР!n_2,ПИР!n_3&amp;ПИР!n_5)</definedName>
    <definedName name="n1x">IF(n_3=1,n_2,n_3&amp;n_5)</definedName>
    <definedName name="Nalog" localSheetId="2">#REF!</definedName>
    <definedName name="Nalog" localSheetId="1">#REF!</definedName>
    <definedName name="Nalog">#REF!</definedName>
    <definedName name="nsx" localSheetId="1">{0,"тысяч ";1,"тысяча ";2,"тысячи ";5,"тысяч "}</definedName>
    <definedName name="nsx">{0,"тысяч ";1,"тысяча ";2,"тысячи ";5,"тысяч "}</definedName>
    <definedName name="NumColJournal" localSheetId="2">#REF!</definedName>
    <definedName name="NumColJournal">#REF!</definedName>
    <definedName name="Obj" localSheetId="2">#REF!</definedName>
    <definedName name="Obj">#REF!</definedName>
    <definedName name="OELName" localSheetId="2">[3]Лист1!#REF!</definedName>
    <definedName name="OELName">[3]Лист1!#REF!</definedName>
    <definedName name="OELName_1" localSheetId="2">[3]Обновление!#REF!</definedName>
    <definedName name="OELName_1">[3]Обновление!#REF!</definedName>
    <definedName name="OPLName" localSheetId="2">[3]Лист1!#REF!</definedName>
    <definedName name="OPLName">[3]Лист1!#REF!</definedName>
    <definedName name="OPLName_1" localSheetId="2">[3]Обновление!#REF!</definedName>
    <definedName name="OPLName_1">[3]Обновление!#REF!</definedName>
    <definedName name="p" localSheetId="2">[3]Лист1!#REF!</definedName>
    <definedName name="p">[3]Лист1!#REF!</definedName>
    <definedName name="p_1" localSheetId="2">[3]Product!#REF!</definedName>
    <definedName name="p_1">[3]Product!#REF!</definedName>
    <definedName name="PriceRange" localSheetId="2">[3]Лист1!#REF!</definedName>
    <definedName name="PriceRange">[3]Лист1!#REF!</definedName>
    <definedName name="PriceRange_1" localSheetId="2">[3]Цена!#REF!</definedName>
    <definedName name="PriceRange_1">[3]Цена!#REF!</definedName>
    <definedName name="Print_Area" localSheetId="2">#REF!</definedName>
    <definedName name="Print_Area">#REF!</definedName>
    <definedName name="propis" localSheetId="2">#REF!</definedName>
    <definedName name="propis">#REF!</definedName>
    <definedName name="propis_ru">#N/A</definedName>
    <definedName name="rr" localSheetId="2">'[7]Пример расчета'!#REF!</definedName>
    <definedName name="rr">'[7]Пример расчета'!#REF!</definedName>
    <definedName name="rrrr" localSheetId="2">#REF!</definedName>
    <definedName name="rrrr">#REF!</definedName>
    <definedName name="SM" localSheetId="2">#REF!</definedName>
    <definedName name="SM">#REF!</definedName>
    <definedName name="SM_SM" localSheetId="2">#REF!</definedName>
    <definedName name="SM_SM">#REF!</definedName>
    <definedName name="SM_STO" localSheetId="2">'[8]93-110'!#REF!</definedName>
    <definedName name="SM_STO">'[8]93-110'!#REF!</definedName>
    <definedName name="SM_STO_1" localSheetId="2">'[9]СМЕТА проект'!#REF!</definedName>
    <definedName name="SM_STO_1">'[9]СМЕТА проект'!#REF!</definedName>
    <definedName name="SM_STO1" localSheetId="2">#REF!</definedName>
    <definedName name="SM_STO1">#REF!</definedName>
    <definedName name="SM_STO2" localSheetId="2">#REF!</definedName>
    <definedName name="SM_STO2">#REF!</definedName>
    <definedName name="SM_STO3" localSheetId="2">#REF!</definedName>
    <definedName name="SM_STO3">#REF!</definedName>
    <definedName name="Smmmmmmmmmmmmmmm" localSheetId="2">#REF!</definedName>
    <definedName name="Smmmmmmmmmmmmmmm">#REF!</definedName>
    <definedName name="ssss" localSheetId="2">#REF!</definedName>
    <definedName name="ssss">#REF!</definedName>
    <definedName name="SUM_" localSheetId="2">#REF!</definedName>
    <definedName name="SUM_">#REF!</definedName>
    <definedName name="SUM_1" localSheetId="2">#REF!</definedName>
    <definedName name="SUM_1">#REF!</definedName>
    <definedName name="sum_2" localSheetId="2">#REF!</definedName>
    <definedName name="sum_2">#REF!</definedName>
    <definedName name="SUM_3" localSheetId="2">#REF!</definedName>
    <definedName name="SUM_3">#REF!</definedName>
    <definedName name="SUM_31" localSheetId="2">#REF!</definedName>
    <definedName name="SUM_31">#REF!</definedName>
    <definedName name="title_1">[10]ПЭО!$B$3</definedName>
    <definedName name="tt" localSheetId="2">#REF!</definedName>
    <definedName name="tt">#REF!</definedName>
    <definedName name="ttt" localSheetId="2">#REF!</definedName>
    <definedName name="ttt">#REF!</definedName>
    <definedName name="tttt" localSheetId="2">#REF!</definedName>
    <definedName name="tttt">#REF!</definedName>
    <definedName name="USA" localSheetId="2">[11]Шкаф!#REF!</definedName>
    <definedName name="USA">[11]Шкаф!#REF!</definedName>
    <definedName name="USA_1" localSheetId="2">#REF!</definedName>
    <definedName name="USA_1">#REF!</definedName>
    <definedName name="uyu" localSheetId="2">#REF!</definedName>
    <definedName name="uyu">#REF!</definedName>
    <definedName name="wrn.протокол." localSheetId="1" hidden="1">{#N/A,#N/A,FALSE,"Откр.вод.(осн.)"}</definedName>
    <definedName name="wrn.протокол." hidden="1">{#N/A,#N/A,FALSE,"Откр.вод.(осн.)"}</definedName>
    <definedName name="yuu" localSheetId="2">#REF!</definedName>
    <definedName name="yuu">#REF!</definedName>
    <definedName name="yyy" localSheetId="2">#REF!</definedName>
    <definedName name="yyy">#REF!</definedName>
    <definedName name="yyyyyyyy" localSheetId="2">#REF!</definedName>
    <definedName name="yyyyyyyy">#REF!</definedName>
    <definedName name="ZAK1" localSheetId="2">#REF!</definedName>
    <definedName name="ZAK1">#REF!</definedName>
    <definedName name="ZAK2" localSheetId="2">#REF!</definedName>
    <definedName name="ZAK2">#REF!</definedName>
    <definedName name="ZAK22\" localSheetId="2">#REF!</definedName>
    <definedName name="ZAK22\">#REF!</definedName>
    <definedName name="а" localSheetId="2">#REF!</definedName>
    <definedName name="а">#REF!</definedName>
    <definedName name="А1" localSheetId="2">#REF!</definedName>
    <definedName name="А1">#REF!</definedName>
    <definedName name="А15" localSheetId="2">#REF!</definedName>
    <definedName name="А15">#REF!</definedName>
    <definedName name="А2" localSheetId="2">#REF!</definedName>
    <definedName name="А2">#REF!</definedName>
    <definedName name="а36" localSheetId="2">#REF!</definedName>
    <definedName name="а36">#REF!</definedName>
    <definedName name="а36___0" localSheetId="2">#REF!</definedName>
    <definedName name="а36___0">#REF!</definedName>
    <definedName name="а36___7" localSheetId="2">#REF!</definedName>
    <definedName name="а36___7">#REF!</definedName>
    <definedName name="аааа" localSheetId="2">#REF!</definedName>
    <definedName name="аааа">#REF!</definedName>
    <definedName name="ааааааааыфффф" localSheetId="2">#REF!</definedName>
    <definedName name="ааааааааыфффф">#REF!</definedName>
    <definedName name="ав" localSheetId="2">#REF!</definedName>
    <definedName name="ав">#REF!</definedName>
    <definedName name="авав" localSheetId="2">[2]мсн!#REF!</definedName>
    <definedName name="авав">[2]мсн!#REF!</definedName>
    <definedName name="авжддд" localSheetId="2">#REF!</definedName>
    <definedName name="авжддд">#REF!</definedName>
    <definedName name="авмиви" localSheetId="2">#REF!</definedName>
    <definedName name="авмиви">#REF!</definedName>
    <definedName name="авт" localSheetId="2">#REF!</definedName>
    <definedName name="авт">#REF!</definedName>
    <definedName name="Автомат" localSheetId="2">[12]Смета!#REF!</definedName>
    <definedName name="Автомат">[12]Смета!#REF!</definedName>
    <definedName name="апиаоп" localSheetId="2">[13]Смета!#REF!</definedName>
    <definedName name="апиаоп">[13]Смета!#REF!</definedName>
    <definedName name="аполпнщ" localSheetId="2">#REF!</definedName>
    <definedName name="аполпнщ">#REF!</definedName>
    <definedName name="апр" localSheetId="2">[14]топография!#REF!</definedName>
    <definedName name="апр">[14]топография!#REF!</definedName>
    <definedName name="аршщ" localSheetId="2">#REF!</definedName>
    <definedName name="аршщ">#REF!</definedName>
    <definedName name="АФС" localSheetId="2">[15]топография!#REF!</definedName>
    <definedName name="АФС">[15]топография!#REF!</definedName>
    <definedName name="бббббббббб" localSheetId="2">[2]мсн!#REF!</definedName>
    <definedName name="бббббббббб">[2]мсн!#REF!</definedName>
    <definedName name="бикбаю" localSheetId="2">#REF!</definedName>
    <definedName name="бикбаю">#REF!</definedName>
    <definedName name="борбьроб" localSheetId="2">#REF!</definedName>
    <definedName name="борбьроб">#REF!</definedName>
    <definedName name="быч">'[16]свод 2'!$A$7</definedName>
    <definedName name="в" localSheetId="2">#REF!</definedName>
    <definedName name="в">#REF!</definedName>
    <definedName name="ва" localSheetId="2">#REF!</definedName>
    <definedName name="ва">#REF!</definedName>
    <definedName name="вава" localSheetId="2">[17]топография!#REF!</definedName>
    <definedName name="вава">[17]топография!#REF!</definedName>
    <definedName name="вап" localSheetId="2">#REF!</definedName>
    <definedName name="вап">#REF!</definedName>
    <definedName name="ввв" localSheetId="2">#REF!</definedName>
    <definedName name="ввв">#REF!</definedName>
    <definedName name="ввввв" localSheetId="2">#REF!</definedName>
    <definedName name="ввввв">#REF!</definedName>
    <definedName name="ввввву" localSheetId="1" hidden="1">{#N/A,#N/A,FALSE,"Откр.вод.(осн.)"}</definedName>
    <definedName name="ввввву" hidden="1">{#N/A,#N/A,FALSE,"Откр.вод.(осн.)"}</definedName>
    <definedName name="ввыв\" localSheetId="2">[2]мсн!#REF!</definedName>
    <definedName name="ввыв\">[2]мсн!#REF!</definedName>
    <definedName name="ветер">[18]Таблица!$O$23:$O$24</definedName>
    <definedName name="вика" localSheetId="2">#REF!</definedName>
    <definedName name="вика">#REF!</definedName>
    <definedName name="ВНИИСТ1" localSheetId="2">#REF!</definedName>
    <definedName name="ВНИИСТ1">#REF!</definedName>
    <definedName name="Воздушные_линии">[18]Таблица!$B$6:$B$81</definedName>
    <definedName name="Восстановление_покрытий">[18]Таблица!$B$354:$B$358</definedName>
    <definedName name="вравар" localSheetId="2">#REF!</definedName>
    <definedName name="вравар">#REF!</definedName>
    <definedName name="ВсегоЗП" localSheetId="2">#REF!</definedName>
    <definedName name="ВсегоЗП">#REF!</definedName>
    <definedName name="ВТ" localSheetId="2">#REF!</definedName>
    <definedName name="ВТ">#REF!</definedName>
    <definedName name="ВУКЕП" localSheetId="2">#REF!</definedName>
    <definedName name="ВУКЕП">#REF!</definedName>
    <definedName name="вываыаыаы" localSheetId="2">#REF!</definedName>
    <definedName name="вываыаыаы">#REF!</definedName>
    <definedName name="Выключатели" comment="Типы силовых выключателей">[18]Таблица!$B$479:$B$498</definedName>
    <definedName name="Вычислительная_техника" localSheetId="2">[11]Коэфф1.!#REF!</definedName>
    <definedName name="Вычислительная_техника">[11]Коэфф1.!#REF!</definedName>
    <definedName name="Вычислительная_техника_1" localSheetId="2">#REF!</definedName>
    <definedName name="Вычислительная_техника_1">#REF!</definedName>
    <definedName name="Г">'[19]свод 2'!$A$7</definedName>
    <definedName name="газ">'[20]свод 3'!$D$13</definedName>
    <definedName name="ггггггггггг" localSheetId="2">#REF!</definedName>
    <definedName name="ггггггггггг">#REF!</definedName>
    <definedName name="гелог" localSheetId="2">#REF!</definedName>
    <definedName name="гелог">#REF!</definedName>
    <definedName name="гео" localSheetId="2">#REF!</definedName>
    <definedName name="гео">#REF!</definedName>
    <definedName name="геол" localSheetId="2">[21]Смета!#REF!</definedName>
    <definedName name="геол">[21]Смета!#REF!</definedName>
    <definedName name="геол.1" localSheetId="2">#REF!</definedName>
    <definedName name="геол.1">#REF!</definedName>
    <definedName name="Геол_Лазаревск" localSheetId="2">[22]топография!#REF!</definedName>
    <definedName name="Геол_Лазаревск">[22]топография!#REF!</definedName>
    <definedName name="геол1" localSheetId="2">#REF!</definedName>
    <definedName name="геол1">#REF!</definedName>
    <definedName name="геоф" localSheetId="2">#REF!</definedName>
    <definedName name="геоф">#REF!</definedName>
    <definedName name="Геофиз" localSheetId="2">#REF!</definedName>
    <definedName name="Геофиз">#REF!</definedName>
    <definedName name="гид" localSheetId="2">[23]Смета!#REF!</definedName>
    <definedName name="гид">[23]Смета!#REF!</definedName>
    <definedName name="Гидр" localSheetId="2">[24]топография!#REF!</definedName>
    <definedName name="Гидр">[24]топография!#REF!</definedName>
    <definedName name="Гидро" localSheetId="2">[25]топография!#REF!</definedName>
    <definedName name="Гидро">[25]топография!#REF!</definedName>
    <definedName name="гидро1" localSheetId="2">#REF!</definedName>
    <definedName name="гидро1">#REF!</definedName>
    <definedName name="гидро1___0" localSheetId="2">#REF!</definedName>
    <definedName name="гидро1___0">#REF!</definedName>
    <definedName name="гидрол" localSheetId="2">#REF!</definedName>
    <definedName name="гидрол">#REF!</definedName>
    <definedName name="Гидролог" localSheetId="2">#REF!</definedName>
    <definedName name="Гидролог">#REF!</definedName>
    <definedName name="Гидрология_7.03.08" localSheetId="2">[26]топография!#REF!</definedName>
    <definedName name="Гидрология_7.03.08">[26]топография!#REF!</definedName>
    <definedName name="ГИП" localSheetId="2">#REF!</definedName>
    <definedName name="ГИП">#REF!</definedName>
    <definedName name="гнлгн" localSheetId="2">#REF!</definedName>
    <definedName name="гнлгн">#REF!</definedName>
    <definedName name="год" localSheetId="2">#REF!</definedName>
    <definedName name="год">#REF!</definedName>
    <definedName name="года" localSheetId="2">#REF!</definedName>
    <definedName name="года">#REF!</definedName>
    <definedName name="гту" localSheetId="2">#REF!</definedName>
    <definedName name="гту">#REF!</definedName>
    <definedName name="гшшг">NA()</definedName>
    <definedName name="Дата_изменения_группы_строек" localSheetId="2">#REF!</definedName>
    <definedName name="Дата_изменения_группы_строек">#REF!</definedName>
    <definedName name="Дата_изменения_локальной_сметы" localSheetId="2">#REF!</definedName>
    <definedName name="Дата_изменения_локальной_сметы">#REF!</definedName>
    <definedName name="Дата_изменения_объекта" localSheetId="2">#REF!</definedName>
    <definedName name="Дата_изменения_объекта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2">#REF!</definedName>
    <definedName name="Дата_создания_стройки">#REF!</definedName>
    <definedName name="дд" localSheetId="2">[27]Смета!#REF!</definedName>
    <definedName name="дд">[27]Смета!#REF!</definedName>
    <definedName name="ддд">'[28]СметаСводная Рыб'!$C$13</definedName>
    <definedName name="дддд" localSheetId="2">[2]мсн!#REF!</definedName>
    <definedName name="дддд">[2]мсн!#REF!</definedName>
    <definedName name="ддддддддддд" localSheetId="2">#REF!</definedName>
    <definedName name="ддддддддддд">#REF!</definedName>
    <definedName name="Демонтаж_ВЛ">[18]Таблица!$B$149:$B$169</definedName>
    <definedName name="Демонтаж_ВЛ_0_4_10_кВ_поопорно">[18]Таблица!$B$172:$B$179</definedName>
    <definedName name="Демонтаж_ж_б_опор_ВЛ_35_220_кВ__тыс._руб._за_1_м3">[18]Таблица!$B$182:$B$190</definedName>
    <definedName name="Демонтаж_зданий" localSheetId="2">[18]Таблица!#REF!</definedName>
    <definedName name="Демонтаж_зданий">[18]Таблица!#REF!</definedName>
    <definedName name="Демонтаж_оборудования_ПС">[18]Таблица!$B$612:$B$663</definedName>
    <definedName name="Демонтаж_стальных_опор_ВЛ_35_220_кВ__тыс._руб._за_1_т">[18]Таблица!$B$193:$B$201</definedName>
    <definedName name="дес" localSheetId="1">{"","двадцать ","тридцать ","сорок ","пятьдесят ","шестьдесят ","семьдесят ","восемьдесят ","девяносто "}</definedName>
    <definedName name="дес">{"","двадцать ","тридцать ","сорок ","пятьдесят ","шестьдесят ","семьдесят ","восемьдесят ","девяносто "}</definedName>
    <definedName name="Дефлятор" localSheetId="2">#REF!</definedName>
    <definedName name="Дефлятор">#REF!</definedName>
    <definedName name="Диск" localSheetId="2">#REF!</definedName>
    <definedName name="Диск">#REF!</definedName>
    <definedName name="Длинна_границы" localSheetId="2">#REF!</definedName>
    <definedName name="Длинна_границы">#REF!</definedName>
    <definedName name="Длинна_трассы" localSheetId="2">#REF!</definedName>
    <definedName name="Длинна_трассы">#REF!</definedName>
    <definedName name="доля" localSheetId="1">{"десятая","десятых";"сотая","сотых";"тысячная","тысячных";"десятитысячная","десятитысячных";"стотысячная","стотысячных";"миллионная ","миллионных"}</definedName>
    <definedName name="доля">{"десятая","десятых";"сотая","сотых";"тысячная","тысячных";"десятитысячная","десятитысячных";"стотысячная","стотысячных";"миллионная ","миллионных"}</definedName>
    <definedName name="Доп._оборудование" localSheetId="2">[11]Коэфф1.!#REF!</definedName>
    <definedName name="Доп._оборудование">[11]Коэфф1.!#REF!</definedName>
    <definedName name="Доп._оборудование_1" localSheetId="2">#REF!</definedName>
    <definedName name="Доп._оборудование_1">#REF!</definedName>
    <definedName name="Доп_оборуд" localSheetId="2">#REF!</definedName>
    <definedName name="Доп_оборуд">#REF!</definedName>
    <definedName name="Дорога" localSheetId="2">[11]Шкаф!#REF!</definedName>
    <definedName name="Дорога">[11]Шкаф!#REF!</definedName>
    <definedName name="Дорога_1" localSheetId="2">#REF!</definedName>
    <definedName name="Дорога_1">#REF!</definedName>
    <definedName name="ДСК" localSheetId="2">[29]топография!#REF!</definedName>
    <definedName name="ДСК">[29]топография!#REF!</definedName>
    <definedName name="ДСК_" localSheetId="2">[30]топография!#REF!</definedName>
    <definedName name="ДСК_">[30]топография!#REF!</definedName>
    <definedName name="ДСК1" localSheetId="2">[26]топография!#REF!</definedName>
    <definedName name="ДСК1">[26]топография!#REF!</definedName>
    <definedName name="дтс">'[31]СметаСводная Рыб'!$C$13</definedName>
    <definedName name="дцать" localSheetId="1">{"десять ","одиннадцать ","двенадцать ","тринадцать ","четырнадцать ","пятнадцать ","шестнадцать ","семнадцать ","восемнадцать ","девятнадцать "}</definedName>
    <definedName name="дцать">{"десять ","одиннадцать ","двенадцать ","тринадцать ","четырнадцать ","пятнадцать ","шестнадцать ","семнадцать ","восемнадцать ","девятнадцать "}</definedName>
    <definedName name="е" localSheetId="2">#REF!</definedName>
    <definedName name="е">#REF!</definedName>
    <definedName name="Е11" localSheetId="2">#REF!</definedName>
    <definedName name="Е11">#REF!</definedName>
    <definedName name="ед" localSheetId="1">{"","один ","два ","три ","четыре ","пять ","шесть ","семь ","восемь ","девять "}</definedName>
    <definedName name="ед">{"","один ","два ","три ","четыре ","пять ","шесть ","семь ","восемь ","девять "}</definedName>
    <definedName name="ее">'[28]СметаСводная Рыб'!$C$9</definedName>
    <definedName name="ееее" localSheetId="2">#REF!</definedName>
    <definedName name="ееее">#REF!</definedName>
    <definedName name="жд" localSheetId="2">#REF!</definedName>
    <definedName name="жд">#REF!</definedName>
    <definedName name="жжж" localSheetId="2">#REF!</definedName>
    <definedName name="жжж">#REF!</definedName>
    <definedName name="жпф" localSheetId="2">#REF!</definedName>
    <definedName name="жпф">#REF!</definedName>
    <definedName name="Заказчик" localSheetId="2">#REF!</definedName>
    <definedName name="Заказчик">#REF!</definedName>
    <definedName name="Закрытые_подстанции_в_целом">[18]Таблица!$B$409:$B$418</definedName>
    <definedName name="Затраты_на_вырубку_просеки">[18]Таблица!$B$109:$B$112</definedName>
    <definedName name="Затраты_на_устройство_лежневых_дорог">[18]Таблица!$B$113:$B$122</definedName>
    <definedName name="Здания_КРУЭ__ЗРУ__укомплектованных_оборудованием">[18]Таблица!$B$694:$B$697</definedName>
    <definedName name="зззз" localSheetId="2">[2]мсн!#REF!</definedName>
    <definedName name="зззз">[2]мсн!#REF!</definedName>
    <definedName name="ЗИП_Всего" localSheetId="2">'[11]Прайс лист'!#REF!</definedName>
    <definedName name="ЗИП_Всего">'[11]Прайс лист'!#REF!</definedName>
    <definedName name="ЗИП_Всего_1" localSheetId="2">#REF!</definedName>
    <definedName name="ЗИП_Всего_1">#REF!</definedName>
    <definedName name="Зоны">[18]Регионы!$HN$5:$IQ$5</definedName>
    <definedName name="ЗП" localSheetId="2">#REF!</definedName>
    <definedName name="ЗП">#REF!</definedName>
    <definedName name="и" localSheetId="2">#REF!</definedName>
    <definedName name="и">#REF!</definedName>
    <definedName name="И_т_" localSheetId="2">[2]мсн!#REF!</definedName>
    <definedName name="И_т_">[2]мсн!#REF!</definedName>
    <definedName name="изыск" localSheetId="2">#REF!</definedName>
    <definedName name="изыск">#REF!</definedName>
    <definedName name="ии" localSheetId="2">[2]мсн!#REF!</definedName>
    <definedName name="ии">[2]мсн!#REF!</definedName>
    <definedName name="ик" localSheetId="2">#REF!</definedName>
    <definedName name="ик">#REF!</definedName>
    <definedName name="Инвестор" localSheetId="2">#REF!</definedName>
    <definedName name="Инвестор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2">#REF!</definedName>
    <definedName name="Индекс_ЛН_объекта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2">#REF!</definedName>
    <definedName name="Индекс_ЛН_стройки">#REF!</definedName>
    <definedName name="инж" localSheetId="2">#REF!</definedName>
    <definedName name="инж">#REF!</definedName>
    <definedName name="инф_МЭРТ" localSheetId="2">#REF!</definedName>
    <definedName name="инф_МЭРТ">#REF!</definedName>
    <definedName name="инф_СИБ" localSheetId="2">#REF!</definedName>
    <definedName name="инф_СИБ">#REF!</definedName>
    <definedName name="инф_ТНК" localSheetId="2">#REF!</definedName>
    <definedName name="инф_ТНК">#REF!</definedName>
    <definedName name="ИПусто" localSheetId="2">#REF!</definedName>
    <definedName name="ИПусто">#REF!</definedName>
    <definedName name="ИТ" localSheetId="2">[2]мсн!#REF!</definedName>
    <definedName name="ИТ">[2]мсн!#REF!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2">#REF!</definedName>
    <definedName name="Итого_ОЗП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2">#REF!</definedName>
    <definedName name="Итого_ПЗ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ть" localSheetId="2">#REF!</definedName>
    <definedName name="ить">#REF!</definedName>
    <definedName name="й" localSheetId="2">#REF!</definedName>
    <definedName name="й">#REF!</definedName>
    <definedName name="ййй" localSheetId="2">[2]мсн!#REF!</definedName>
    <definedName name="ййй">[2]мсн!#REF!</definedName>
    <definedName name="йййй" localSheetId="2">#REF!</definedName>
    <definedName name="йййй">#REF!</definedName>
    <definedName name="йцйц">NA()</definedName>
    <definedName name="йцу" localSheetId="2">#REF!</definedName>
    <definedName name="йцу">#REF!</definedName>
    <definedName name="к" localSheetId="2">#REF!</definedName>
    <definedName name="к">#REF!</definedName>
    <definedName name="к_ЗПМ" localSheetId="2">#REF!</definedName>
    <definedName name="к_ЗПМ">#REF!</definedName>
    <definedName name="к_МАТ" localSheetId="2">#REF!</definedName>
    <definedName name="к_МАТ">#REF!</definedName>
    <definedName name="к_ОЗП" localSheetId="2">#REF!</definedName>
    <definedName name="к_ОЗП">#REF!</definedName>
    <definedName name="к_ПЗ" localSheetId="2">#REF!</definedName>
    <definedName name="к_ПЗ">#REF!</definedName>
    <definedName name="к_ЭМ" localSheetId="2">#REF!</definedName>
    <definedName name="к_ЭМ">#REF!</definedName>
    <definedName name="Кабели" localSheetId="2">[11]Коэфф1.!#REF!</definedName>
    <definedName name="Кабели">[11]Коэфф1.!#REF!</definedName>
    <definedName name="Кабели_1" localSheetId="2">#REF!</definedName>
    <definedName name="Кабели_1">#REF!</definedName>
    <definedName name="Кабельные_линии">[18]Таблица!$B$205:$B$339</definedName>
    <definedName name="кака" localSheetId="2">#REF!</definedName>
    <definedName name="кака">#REF!</definedName>
    <definedName name="калплан" localSheetId="2">#REF!</definedName>
    <definedName name="калплан">#REF!</definedName>
    <definedName name="Категория_сложности" localSheetId="2">#REF!</definedName>
    <definedName name="Категория_сложности">#REF!</definedName>
    <definedName name="Кварталы">[18]Регионы!$B$154:$B$182</definedName>
    <definedName name="кгкг" localSheetId="2">#REF!</definedName>
    <definedName name="кгкг">#REF!</definedName>
    <definedName name="кеке" localSheetId="2">#REF!</definedName>
    <definedName name="кеке">#REF!</definedName>
    <definedName name="КИП" localSheetId="2">#REF!</definedName>
    <definedName name="КИП">#REF!</definedName>
    <definedName name="КИПиавтом" localSheetId="2">#REF!</definedName>
    <definedName name="КИПиавтом">#REF!</definedName>
    <definedName name="кк">'[32]свод 2'!$A$7</definedName>
    <definedName name="ккк" localSheetId="2">#REF!</definedName>
    <definedName name="ккк">#REF!</definedName>
    <definedName name="книга" localSheetId="1" hidden="1">{#N/A,#N/A,FALSE,"Откр.вод.(осн.)"}</definedName>
    <definedName name="книга" hidden="1">{#N/A,#N/A,FALSE,"Откр.вод.(осн.)"}</definedName>
    <definedName name="Количество_землепользователей" localSheetId="2">#REF!</definedName>
    <definedName name="Количество_землепользователей">#REF!</definedName>
    <definedName name="Количество_контуров" localSheetId="2">#REF!</definedName>
    <definedName name="Количество_контуров">#REF!</definedName>
    <definedName name="Количество_культур" localSheetId="2">#REF!</definedName>
    <definedName name="Количество_культур">#REF!</definedName>
    <definedName name="Количество_планшетов" localSheetId="2">#REF!</definedName>
    <definedName name="Количество_планшетов">#REF!</definedName>
    <definedName name="Количество_предприятий" localSheetId="2">#REF!</definedName>
    <definedName name="Количество_предприятий">#REF!</definedName>
    <definedName name="Количество_согласований" localSheetId="2">#REF!</definedName>
    <definedName name="Количество_согласований">#REF!</definedName>
    <definedName name="Колп">'[33]СметаСводная Колпино'!$C$5</definedName>
    <definedName name="ком" localSheetId="2">[34]топография!#REF!</definedName>
    <definedName name="ком">[34]топография!#REF!</definedName>
    <definedName name="ком___0" localSheetId="2">[35]топография!#REF!</definedName>
    <definedName name="ком___0">[35]топография!#REF!</definedName>
    <definedName name="Командировочные_расходы" localSheetId="2">#REF!</definedName>
    <definedName name="Командировочные_расходы">#REF!</definedName>
    <definedName name="Компенсаторы">[18]Таблица!$B$544:$B$559</definedName>
    <definedName name="Комплектные_трансформаторные_устройства">[18]Таблица!$B$132:$B$146</definedName>
    <definedName name="Контроллер" localSheetId="2">[11]Коэфф1.!#REF!</definedName>
    <definedName name="Контроллер">[11]Коэфф1.!#REF!</definedName>
    <definedName name="Контроллер_1" localSheetId="2">#REF!</definedName>
    <definedName name="Контроллер_1">#REF!</definedName>
    <definedName name="Коэффициент" localSheetId="2">#REF!</definedName>
    <definedName name="Коэффициент">#REF!</definedName>
    <definedName name="кпон">'[36]02-01_1ф 189.26 ВК4G - Акт по М'!$Q$3</definedName>
    <definedName name="Кра">[37]СметаСводная!$E$6</definedName>
    <definedName name="кс2_произв" localSheetId="2">#REF!</definedName>
    <definedName name="кс2_произв">#REF!</definedName>
    <definedName name="кс3_ГТУ_произв" localSheetId="2">#REF!</definedName>
    <definedName name="кс3_ГТУ_произв">#REF!</definedName>
    <definedName name="кс3_ЭД_произв" localSheetId="2">#REF!</definedName>
    <definedName name="кс3_ЭД_произв">#REF!</definedName>
    <definedName name="ктп" localSheetId="2">#REF!</definedName>
    <definedName name="ктп">#REF!</definedName>
    <definedName name="куку" localSheetId="2">#REF!</definedName>
    <definedName name="куку">#REF!</definedName>
    <definedName name="Курс">[11]Коэфф1.!$E$23</definedName>
    <definedName name="Курс_1" localSheetId="2">#REF!</definedName>
    <definedName name="Курс_1">#REF!</definedName>
    <definedName name="курс_дол" localSheetId="2">#REF!</definedName>
    <definedName name="курс_дол">#REF!</definedName>
    <definedName name="Курс_доллара_США" localSheetId="2">#REF!</definedName>
    <definedName name="Курс_доллара_США">#REF!</definedName>
    <definedName name="курс1" localSheetId="2">#REF!</definedName>
    <definedName name="курс1">#REF!</definedName>
    <definedName name="л" localSheetId="2">#REF!</definedName>
    <definedName name="л">#REF!</definedName>
    <definedName name="лд" localSheetId="2">#REF!</definedName>
    <definedName name="лд">#REF!</definedName>
    <definedName name="ленин" localSheetId="2">#REF!</definedName>
    <definedName name="ленин">#REF!</definedName>
    <definedName name="лл" localSheetId="2">#REF!</definedName>
    <definedName name="лл">#REF!</definedName>
    <definedName name="ллдж" localSheetId="2">#REF!</definedName>
    <definedName name="ллдж">#REF!</definedName>
    <definedName name="лллллллллллл" localSheetId="2">#REF!</definedName>
    <definedName name="лллллллллллл">#REF!</definedName>
    <definedName name="лп" localSheetId="2">#REF!</definedName>
    <definedName name="лп">#REF!</definedName>
    <definedName name="м" localSheetId="2">#REF!</definedName>
    <definedName name="м">#REF!</definedName>
    <definedName name="Мак">[38]сводная!$D$7</definedName>
    <definedName name="Метео" localSheetId="2">#REF!</definedName>
    <definedName name="Метео">#REF!</definedName>
    <definedName name="МетеорУТ" localSheetId="2">[26]топография!#REF!</definedName>
    <definedName name="МетеорУТ">[26]топография!#REF!</definedName>
    <definedName name="мж1">'[39]СметаСводная 1 оч'!$D$6</definedName>
    <definedName name="мил" localSheetId="1">{0,"миллионов ";1,"миллион ";2,"миллиона ";5,"миллионов "}</definedName>
    <definedName name="мил">{0,"миллионов ";1,"миллион ";2,"миллиона ";5,"миллионов "}</definedName>
    <definedName name="мин" localSheetId="2">#REF!</definedName>
    <definedName name="мин">#REF!</definedName>
    <definedName name="Министерство_транспорта__связи_и_автомобильных_дорог_Самарской_области" localSheetId="2">#REF!</definedName>
    <definedName name="Министерство_транспорта__связи_и_автомобильных_дорог_Самарской_области">#REF!</definedName>
    <definedName name="мит" localSheetId="2">#REF!</definedName>
    <definedName name="мит">#REF!</definedName>
    <definedName name="митюгов">'[40]Данные для расчёта сметы'!$J$33</definedName>
    <definedName name="мичм">[41]сводная!$D$7</definedName>
    <definedName name="ммммммм" localSheetId="2">[2]мсн!#REF!</definedName>
    <definedName name="ммммммм">[2]мсн!#REF!</definedName>
    <definedName name="МММММММММ" localSheetId="2">#REF!</definedName>
    <definedName name="МММММММММ">#REF!</definedName>
    <definedName name="Монтаж" localSheetId="2">#REF!</definedName>
    <definedName name="Монтаж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МЭ" localSheetId="2">#REF!</definedName>
    <definedName name="МЭ">#REF!</definedName>
    <definedName name="н" localSheetId="2">#REF!</definedName>
    <definedName name="н">#REF!</definedName>
    <definedName name="Название_проекта" localSheetId="2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2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[42]свод!$A$7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2">#REF!</definedName>
    <definedName name="Наименование_стройки">#REF!</definedName>
    <definedName name="НДС" localSheetId="2">#REF!</definedName>
    <definedName name="НДС">#REF!</definedName>
    <definedName name="НК">'[43]См 1 наруж.водопровод'!$D$6</definedName>
    <definedName name="нннн" localSheetId="2">#REF!</definedName>
    <definedName name="нннн">#REF!</definedName>
    <definedName name="ном_фид" localSheetId="2">#REF!</definedName>
    <definedName name="ном_фид">#REF!</definedName>
    <definedName name="Номер_договора" localSheetId="2">#REF!</definedName>
    <definedName name="Номер_договора">#REF!</definedName>
    <definedName name="номера" localSheetId="2">#REF!</definedName>
    <definedName name="номера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о" localSheetId="2">#REF!</definedName>
    <definedName name="о">#REF!</definedName>
    <definedName name="о1" localSheetId="2">#REF!</definedName>
    <definedName name="о1">#REF!</definedName>
    <definedName name="_xlnm.Print_Area" localSheetId="2">#REF!</definedName>
    <definedName name="_xlnm.Print_Area" localSheetId="1">#REF!</definedName>
    <definedName name="_xlnm.Print_Area" localSheetId="0">ССР!$A$1:$H$58</definedName>
    <definedName name="_xlnm.Print_Area">#REF!</definedName>
    <definedName name="Оборудование_в_базисных_ценах" localSheetId="2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2">#REF!</definedName>
    <definedName name="Оборудование_в_текущих_ценах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2">#REF!</definedName>
    <definedName name="Обоснование_поправки">#REF!</definedName>
    <definedName name="общая" localSheetId="2">[44]топография!#REF!</definedName>
    <definedName name="общая">[44]топография!#REF!</definedName>
    <definedName name="объем">#N/A</definedName>
    <definedName name="объем___0" localSheetId="2">#REF!</definedName>
    <definedName name="объем___0">#REF!</definedName>
    <definedName name="объем___0___0" localSheetId="2">#REF!</definedName>
    <definedName name="объем___0___0">#REF!</definedName>
    <definedName name="объем___0___0___0" localSheetId="2">#REF!</definedName>
    <definedName name="объем___0___0___0">#REF!</definedName>
    <definedName name="объем___0___0___0___0" localSheetId="2">#REF!</definedName>
    <definedName name="объем___0___0___0___0">#REF!</definedName>
    <definedName name="объем___0___0___0___0___0" localSheetId="2">#REF!</definedName>
    <definedName name="объем___0___0___0___0___0">#REF!</definedName>
    <definedName name="объем___0___0___0___1" localSheetId="2">#REF!</definedName>
    <definedName name="объем___0___0___0___1">#REF!</definedName>
    <definedName name="объем___0___0___0___3" localSheetId="2">#REF!</definedName>
    <definedName name="объем___0___0___0___3">#REF!</definedName>
    <definedName name="объем___0___0___0___5" localSheetId="2">#REF!</definedName>
    <definedName name="объем___0___0___0___5">#REF!</definedName>
    <definedName name="объем___0___0___0_1" localSheetId="2">#REF!</definedName>
    <definedName name="объем___0___0___0_1">#REF!</definedName>
    <definedName name="объем___0___0___0_5" localSheetId="2">#REF!</definedName>
    <definedName name="объем___0___0___0_5">#REF!</definedName>
    <definedName name="объем___0___0___1" localSheetId="2">#REF!</definedName>
    <definedName name="объем___0___0___1">#REF!</definedName>
    <definedName name="объем___0___0___2" localSheetId="2">#REF!</definedName>
    <definedName name="объем___0___0___2">#REF!</definedName>
    <definedName name="объем___0___0___3" localSheetId="2">#REF!</definedName>
    <definedName name="объем___0___0___3">#REF!</definedName>
    <definedName name="объем___0___0___3___0" localSheetId="2">#REF!</definedName>
    <definedName name="объем___0___0___3___0">#REF!</definedName>
    <definedName name="объем___0___0___4" localSheetId="2">#REF!</definedName>
    <definedName name="объем___0___0___4">#REF!</definedName>
    <definedName name="объем___0___0___5" localSheetId="2">#REF!</definedName>
    <definedName name="объем___0___0___5">#REF!</definedName>
    <definedName name="объем___0___0___6" localSheetId="2">#REF!</definedName>
    <definedName name="объем___0___0___6">#REF!</definedName>
    <definedName name="объем___0___0___7" localSheetId="2">#REF!</definedName>
    <definedName name="объем___0___0___7">#REF!</definedName>
    <definedName name="объем___0___0___8" localSheetId="2">#REF!</definedName>
    <definedName name="объем___0___0___8">#REF!</definedName>
    <definedName name="объем___0___0___9" localSheetId="2">#REF!</definedName>
    <definedName name="объем___0___0___9">#REF!</definedName>
    <definedName name="объем___0___0_1" localSheetId="2">#REF!</definedName>
    <definedName name="объем___0___0_1">#REF!</definedName>
    <definedName name="объем___0___0_3" localSheetId="2">#REF!</definedName>
    <definedName name="объем___0___0_3">#REF!</definedName>
    <definedName name="объем___0___0_5" localSheetId="2">#REF!</definedName>
    <definedName name="объем___0___0_5">#REF!</definedName>
    <definedName name="объем___0___1" localSheetId="2">#REF!</definedName>
    <definedName name="объем___0___1">#REF!</definedName>
    <definedName name="объем___0___1___0" localSheetId="2">#REF!</definedName>
    <definedName name="объем___0___1___0">#REF!</definedName>
    <definedName name="объем___0___10" localSheetId="2">#REF!</definedName>
    <definedName name="объем___0___10">#REF!</definedName>
    <definedName name="объем___0___12" localSheetId="2">#REF!</definedName>
    <definedName name="объем___0___12">#REF!</definedName>
    <definedName name="объем___0___2" localSheetId="2">#REF!</definedName>
    <definedName name="объем___0___2">#REF!</definedName>
    <definedName name="объем___0___2___0" localSheetId="2">#REF!</definedName>
    <definedName name="объем___0___2___0">#REF!</definedName>
    <definedName name="объем___0___2___0___0" localSheetId="2">#REF!</definedName>
    <definedName name="объем___0___2___0___0">#REF!</definedName>
    <definedName name="объем___0___2___5" localSheetId="2">#REF!</definedName>
    <definedName name="объем___0___2___5">#REF!</definedName>
    <definedName name="объем___0___2_1" localSheetId="2">#REF!</definedName>
    <definedName name="объем___0___2_1">#REF!</definedName>
    <definedName name="объем___0___2_3" localSheetId="2">#REF!</definedName>
    <definedName name="объем___0___2_3">#REF!</definedName>
    <definedName name="объем___0___2_5" localSheetId="2">#REF!</definedName>
    <definedName name="объем___0___2_5">#REF!</definedName>
    <definedName name="объем___0___3" localSheetId="2">#REF!</definedName>
    <definedName name="объем___0___3">#REF!</definedName>
    <definedName name="объем___0___3___0" localSheetId="2">#REF!</definedName>
    <definedName name="объем___0___3___0">#REF!</definedName>
    <definedName name="объем___0___3___3" localSheetId="2">#REF!</definedName>
    <definedName name="объем___0___3___3">#REF!</definedName>
    <definedName name="объем___0___3___5" localSheetId="2">#REF!</definedName>
    <definedName name="объем___0___3___5">#REF!</definedName>
    <definedName name="объем___0___3_1" localSheetId="2">#REF!</definedName>
    <definedName name="объем___0___3_1">#REF!</definedName>
    <definedName name="объем___0___3_5" localSheetId="2">#REF!</definedName>
    <definedName name="объем___0___3_5">#REF!</definedName>
    <definedName name="объем___0___4" localSheetId="2">#REF!</definedName>
    <definedName name="объем___0___4">#REF!</definedName>
    <definedName name="объем___0___4___0" localSheetId="2">#REF!</definedName>
    <definedName name="объем___0___4___0">#REF!</definedName>
    <definedName name="объем___0___4___5" localSheetId="2">#REF!</definedName>
    <definedName name="объем___0___4___5">#REF!</definedName>
    <definedName name="объем___0___4_1" localSheetId="2">#REF!</definedName>
    <definedName name="объем___0___4_1">#REF!</definedName>
    <definedName name="объем___0___4_3" localSheetId="2">#REF!</definedName>
    <definedName name="объем___0___4_3">#REF!</definedName>
    <definedName name="объем___0___4_5" localSheetId="2">#REF!</definedName>
    <definedName name="объем___0___4_5">#REF!</definedName>
    <definedName name="объем___0___5" localSheetId="2">#REF!</definedName>
    <definedName name="объем___0___5">#REF!</definedName>
    <definedName name="объем___0___5___0" localSheetId="2">#REF!</definedName>
    <definedName name="объем___0___5___0">#REF!</definedName>
    <definedName name="объем___0___6" localSheetId="2">#REF!</definedName>
    <definedName name="объем___0___6">#REF!</definedName>
    <definedName name="объем___0___6___0" localSheetId="2">#REF!</definedName>
    <definedName name="объем___0___6___0">#REF!</definedName>
    <definedName name="объем___0___7" localSheetId="2">#REF!</definedName>
    <definedName name="объем___0___7">#REF!</definedName>
    <definedName name="объем___0___8" localSheetId="2">#REF!</definedName>
    <definedName name="объем___0___8">#REF!</definedName>
    <definedName name="объем___0___8___0" localSheetId="2">#REF!</definedName>
    <definedName name="объем___0___8___0">#REF!</definedName>
    <definedName name="объем___0___9">"$#ССЫЛ!.$M$1:$M$32000"</definedName>
    <definedName name="объем___0_1" localSheetId="2">#REF!</definedName>
    <definedName name="объем___0_1">#REF!</definedName>
    <definedName name="объем___0_3" localSheetId="2">#REF!</definedName>
    <definedName name="объем___0_3">#REF!</definedName>
    <definedName name="объем___0_5" localSheetId="2">#REF!</definedName>
    <definedName name="объем___0_5">#REF!</definedName>
    <definedName name="объем___1" localSheetId="2">#REF!</definedName>
    <definedName name="объем___1">#REF!</definedName>
    <definedName name="объем___1___0" localSheetId="2">#REF!</definedName>
    <definedName name="объем___1___0">#REF!</definedName>
    <definedName name="объем___1___0___0" localSheetId="2">#REF!</definedName>
    <definedName name="объем___1___0___0">#REF!</definedName>
    <definedName name="объем___1___1" localSheetId="2">#REF!</definedName>
    <definedName name="объем___1___1">#REF!</definedName>
    <definedName name="объем___1___5" localSheetId="2">#REF!</definedName>
    <definedName name="объем___1___5">#REF!</definedName>
    <definedName name="объем___1_1" localSheetId="2">#REF!</definedName>
    <definedName name="объем___1_1">#REF!</definedName>
    <definedName name="объем___1_3" localSheetId="2">#REF!</definedName>
    <definedName name="объем___1_3">#REF!</definedName>
    <definedName name="объем___1_5" localSheetId="2">#REF!</definedName>
    <definedName name="объем___1_5">#REF!</definedName>
    <definedName name="объем___10" localSheetId="2">#REF!</definedName>
    <definedName name="объем___10">#REF!</definedName>
    <definedName name="объем___10___0">NA()</definedName>
    <definedName name="объем___10___0___0" localSheetId="2">#REF!</definedName>
    <definedName name="объем___10___0___0">#REF!</definedName>
    <definedName name="объем___10___0___0___0" localSheetId="2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1" localSheetId="2">#REF!</definedName>
    <definedName name="объем___10___1">#REF!</definedName>
    <definedName name="объем___10___10" localSheetId="2">#REF!</definedName>
    <definedName name="объем___10___10">#REF!</definedName>
    <definedName name="объем___10___12" localSheetId="2">#REF!</definedName>
    <definedName name="объем___10___12">#REF!</definedName>
    <definedName name="объем___10___2">NA()</definedName>
    <definedName name="объем___10___4">NA()</definedName>
    <definedName name="объем___10___5" localSheetId="2">#REF!</definedName>
    <definedName name="объем___10___5">#REF!</definedName>
    <definedName name="объем___10___6">NA()</definedName>
    <definedName name="объем___10___6___0">NA()</definedName>
    <definedName name="объем___10___8">NA()</definedName>
    <definedName name="объем___10___8___0">NA()</definedName>
    <definedName name="объем___10___9">"$#ССЫЛ!.$M$1:$M$32000"</definedName>
    <definedName name="объем___10_1">NA()</definedName>
    <definedName name="объем___10_3" localSheetId="2">#REF!</definedName>
    <definedName name="объем___10_3">#REF!</definedName>
    <definedName name="объем___10_5" localSheetId="2">#REF!</definedName>
    <definedName name="объем___10_5">#REF!</definedName>
    <definedName name="объем___11" localSheetId="2">#REF!</definedName>
    <definedName name="объем___11">#REF!</definedName>
    <definedName name="объем___11___0">NA()</definedName>
    <definedName name="объем___11___10" localSheetId="2">#REF!</definedName>
    <definedName name="объем___11___10">#REF!</definedName>
    <definedName name="объем___11___2" localSheetId="2">#REF!</definedName>
    <definedName name="объем___11___2">#REF!</definedName>
    <definedName name="объем___11___4" localSheetId="2">#REF!</definedName>
    <definedName name="объем___11___4">#REF!</definedName>
    <definedName name="объем___11___6" localSheetId="2">#REF!</definedName>
    <definedName name="объем___11___6">#REF!</definedName>
    <definedName name="объем___11___8" localSheetId="2">#REF!</definedName>
    <definedName name="объем___11___8">#REF!</definedName>
    <definedName name="объем___12">NA()</definedName>
    <definedName name="объем___2" localSheetId="2">#REF!</definedName>
    <definedName name="объем___2">#REF!</definedName>
    <definedName name="объем___2___0" localSheetId="2">#REF!</definedName>
    <definedName name="объем___2___0">#REF!</definedName>
    <definedName name="объем___2___0___0" localSheetId="2">#REF!</definedName>
    <definedName name="объем___2___0___0">#REF!</definedName>
    <definedName name="объем___2___0___0___0" localSheetId="2">#REF!</definedName>
    <definedName name="объем___2___0___0___0">#REF!</definedName>
    <definedName name="объем___2___0___0___0___0" localSheetId="2">#REF!</definedName>
    <definedName name="объем___2___0___0___0___0">#REF!</definedName>
    <definedName name="объем___2___0___0___1" localSheetId="2">#REF!</definedName>
    <definedName name="объем___2___0___0___1">#REF!</definedName>
    <definedName name="объем___2___0___0___3" localSheetId="2">#REF!</definedName>
    <definedName name="объем___2___0___0___3">#REF!</definedName>
    <definedName name="объем___2___0___0___5" localSheetId="2">#REF!</definedName>
    <definedName name="объем___2___0___0___5">#REF!</definedName>
    <definedName name="объем___2___0___0_1" localSheetId="2">#REF!</definedName>
    <definedName name="объем___2___0___0_1">#REF!</definedName>
    <definedName name="объем___2___0___0_5" localSheetId="2">#REF!</definedName>
    <definedName name="объем___2___0___0_5">#REF!</definedName>
    <definedName name="объем___2___0___1" localSheetId="2">#REF!</definedName>
    <definedName name="объем___2___0___1">#REF!</definedName>
    <definedName name="объем___2___0___3" localSheetId="2">#REF!</definedName>
    <definedName name="объем___2___0___3">#REF!</definedName>
    <definedName name="объем___2___0___5" localSheetId="2">#REF!</definedName>
    <definedName name="объем___2___0___5">#REF!</definedName>
    <definedName name="объем___2___0___6" localSheetId="2">#REF!</definedName>
    <definedName name="объем___2___0___6">#REF!</definedName>
    <definedName name="объем___2___0___7" localSheetId="2">#REF!</definedName>
    <definedName name="объем___2___0___7">#REF!</definedName>
    <definedName name="объем___2___0___8" localSheetId="2">#REF!</definedName>
    <definedName name="объем___2___0___8">#REF!</definedName>
    <definedName name="объем___2___0___9" localSheetId="2">#REF!</definedName>
    <definedName name="объем___2___0___9">#REF!</definedName>
    <definedName name="объем___2___0_1" localSheetId="2">#REF!</definedName>
    <definedName name="объем___2___0_1">#REF!</definedName>
    <definedName name="объем___2___0_3" localSheetId="2">#REF!</definedName>
    <definedName name="объем___2___0_3">#REF!</definedName>
    <definedName name="объем___2___0_5" localSheetId="2">#REF!</definedName>
    <definedName name="объем___2___0_5">#REF!</definedName>
    <definedName name="объем___2___1" localSheetId="2">#REF!</definedName>
    <definedName name="объем___2___1">#REF!</definedName>
    <definedName name="объем___2___1___0" localSheetId="2">#REF!</definedName>
    <definedName name="объем___2___1___0">#REF!</definedName>
    <definedName name="объем___2___10" localSheetId="2">#REF!</definedName>
    <definedName name="объем___2___10">#REF!</definedName>
    <definedName name="объем___2___12" localSheetId="2">#REF!</definedName>
    <definedName name="объем___2___12">#REF!</definedName>
    <definedName name="объем___2___2" localSheetId="2">#REF!</definedName>
    <definedName name="объем___2___2">#REF!</definedName>
    <definedName name="объем___2___3" localSheetId="2">#REF!</definedName>
    <definedName name="объем___2___3">#REF!</definedName>
    <definedName name="объем___2___4" localSheetId="2">#REF!</definedName>
    <definedName name="объем___2___4">#REF!</definedName>
    <definedName name="объем___2___4___0" localSheetId="2">#REF!</definedName>
    <definedName name="объем___2___4___0">#REF!</definedName>
    <definedName name="объем___2___4___5" localSheetId="2">#REF!</definedName>
    <definedName name="объем___2___4___5">#REF!</definedName>
    <definedName name="объем___2___4_1" localSheetId="2">#REF!</definedName>
    <definedName name="объем___2___4_1">#REF!</definedName>
    <definedName name="объем___2___4_3" localSheetId="2">#REF!</definedName>
    <definedName name="объем___2___4_3">#REF!</definedName>
    <definedName name="объем___2___4_5" localSheetId="2">#REF!</definedName>
    <definedName name="объем___2___4_5">#REF!</definedName>
    <definedName name="объем___2___5" localSheetId="2">#REF!</definedName>
    <definedName name="объем___2___5">#REF!</definedName>
    <definedName name="объем___2___6" localSheetId="2">#REF!</definedName>
    <definedName name="объем___2___6">#REF!</definedName>
    <definedName name="объем___2___6___0" localSheetId="2">#REF!</definedName>
    <definedName name="объем___2___6___0">#REF!</definedName>
    <definedName name="объем___2___7" localSheetId="2">#REF!</definedName>
    <definedName name="объем___2___7">#REF!</definedName>
    <definedName name="объем___2___8" localSheetId="2">#REF!</definedName>
    <definedName name="объем___2___8">#REF!</definedName>
    <definedName name="объем___2___8___0" localSheetId="2">#REF!</definedName>
    <definedName name="объем___2___8___0">#REF!</definedName>
    <definedName name="объем___2___9">"$#ССЫЛ!.$M$1:$M$32000"</definedName>
    <definedName name="объем___2_1" localSheetId="2">#REF!</definedName>
    <definedName name="объем___2_1">#REF!</definedName>
    <definedName name="объем___2_3" localSheetId="2">#REF!</definedName>
    <definedName name="объем___2_3">#REF!</definedName>
    <definedName name="объем___2_5" localSheetId="2">#REF!</definedName>
    <definedName name="объем___2_5">#REF!</definedName>
    <definedName name="объем___3" localSheetId="2">#REF!</definedName>
    <definedName name="объем___3">#REF!</definedName>
    <definedName name="объем___3___0">NA()</definedName>
    <definedName name="объем___3___0___0">NA()</definedName>
    <definedName name="объем___3___0___0___0">NA()</definedName>
    <definedName name="объем___3___0___1">NA()</definedName>
    <definedName name="объем___3___0___3">NA()</definedName>
    <definedName name="объем___3___0___5" localSheetId="2">#REF!</definedName>
    <definedName name="объем___3___0___5">#REF!</definedName>
    <definedName name="объем___3___0_1">NA()</definedName>
    <definedName name="объем___3___0_3" localSheetId="2">#REF!</definedName>
    <definedName name="объем___3___0_3">#REF!</definedName>
    <definedName name="объем___3___0_5" localSheetId="2">#REF!</definedName>
    <definedName name="объем___3___0_5">#REF!</definedName>
    <definedName name="объем___3___1" localSheetId="2">#REF!</definedName>
    <definedName name="объем___3___1">#REF!</definedName>
    <definedName name="объем___3___10" localSheetId="2">#REF!</definedName>
    <definedName name="объем___3___10">#REF!</definedName>
    <definedName name="объем___3___2" localSheetId="2">#REF!</definedName>
    <definedName name="объем___3___2">#REF!</definedName>
    <definedName name="объем___3___3" localSheetId="2">#REF!</definedName>
    <definedName name="объем___3___3">#REF!</definedName>
    <definedName name="объем___3___4" localSheetId="2">#REF!</definedName>
    <definedName name="объем___3___4">#REF!</definedName>
    <definedName name="объем___3___4___0" localSheetId="2">#REF!</definedName>
    <definedName name="объем___3___4___0">#REF!</definedName>
    <definedName name="объем___3___5" localSheetId="2">#REF!</definedName>
    <definedName name="объем___3___5">#REF!</definedName>
    <definedName name="объем___3___6" localSheetId="2">#REF!</definedName>
    <definedName name="объем___3___6">#REF!</definedName>
    <definedName name="объем___3___8" localSheetId="2">#REF!</definedName>
    <definedName name="объем___3___8">#REF!</definedName>
    <definedName name="объем___3___8___0" localSheetId="2">#REF!</definedName>
    <definedName name="объем___3___8___0">#REF!</definedName>
    <definedName name="объем___3___9" localSheetId="2">#REF!</definedName>
    <definedName name="объем___3___9">#REF!</definedName>
    <definedName name="объем___3_1" localSheetId="2">#REF!</definedName>
    <definedName name="объем___3_1">#REF!</definedName>
    <definedName name="объем___3_3">NA()</definedName>
    <definedName name="объем___3_5" localSheetId="2">#REF!</definedName>
    <definedName name="объем___3_5">#REF!</definedName>
    <definedName name="объем___4">NA()</definedName>
    <definedName name="объем___4___0" localSheetId="2">#REF!</definedName>
    <definedName name="объем___4___0">#REF!</definedName>
    <definedName name="объем___4___0___0" localSheetId="2">#REF!</definedName>
    <definedName name="объем___4___0___0">#REF!</definedName>
    <definedName name="объем___4___0___0___0" localSheetId="2">#REF!</definedName>
    <definedName name="объем___4___0___0___0">#REF!</definedName>
    <definedName name="объем___4___0___0___0___0" localSheetId="2">#REF!</definedName>
    <definedName name="объем___4___0___0___0___0">#REF!</definedName>
    <definedName name="объем___4___0___0___1" localSheetId="2">#REF!</definedName>
    <definedName name="объем___4___0___0___1">#REF!</definedName>
    <definedName name="объем___4___0___0___3" localSheetId="2">#REF!</definedName>
    <definedName name="объем___4___0___0___3">#REF!</definedName>
    <definedName name="объем___4___0___0___5" localSheetId="2">#REF!</definedName>
    <definedName name="объем___4___0___0___5">#REF!</definedName>
    <definedName name="объем___4___0___0_1" localSheetId="2">#REF!</definedName>
    <definedName name="объем___4___0___0_1">#REF!</definedName>
    <definedName name="объем___4___0___0_5" localSheetId="2">#REF!</definedName>
    <definedName name="объем___4___0___0_5">#REF!</definedName>
    <definedName name="объем___4___0___1" localSheetId="2">#REF!</definedName>
    <definedName name="объем___4___0___1">#REF!</definedName>
    <definedName name="объем___4___0___3" localSheetId="2">#REF!</definedName>
    <definedName name="объем___4___0___3">#REF!</definedName>
    <definedName name="объем___4___0___5">NA()</definedName>
    <definedName name="объем___4___0___6">NA()</definedName>
    <definedName name="объем___4___0___7">NA()</definedName>
    <definedName name="объем___4___0___8">NA()</definedName>
    <definedName name="объем___4___0___9">NA()</definedName>
    <definedName name="объем___4___0_1" localSheetId="2">#REF!</definedName>
    <definedName name="объем___4___0_1">#REF!</definedName>
    <definedName name="объем___4___0_3" localSheetId="2">#REF!</definedName>
    <definedName name="объем___4___0_3">#REF!</definedName>
    <definedName name="объем___4___0_5">NA()</definedName>
    <definedName name="объем___4___1" localSheetId="2">#REF!</definedName>
    <definedName name="объем___4___1">#REF!</definedName>
    <definedName name="объем___4___10" localSheetId="2">#REF!</definedName>
    <definedName name="объем___4___10">#REF!</definedName>
    <definedName name="объем___4___12" localSheetId="2">#REF!</definedName>
    <definedName name="объем___4___12">#REF!</definedName>
    <definedName name="объем___4___2" localSheetId="2">#REF!</definedName>
    <definedName name="объем___4___2">#REF!</definedName>
    <definedName name="объем___4___3" localSheetId="2">#REF!</definedName>
    <definedName name="объем___4___3">#REF!</definedName>
    <definedName name="объем___4___3___0" localSheetId="2">#REF!</definedName>
    <definedName name="объем___4___3___0">#REF!</definedName>
    <definedName name="объем___4___4" localSheetId="2">#REF!</definedName>
    <definedName name="объем___4___4">#REF!</definedName>
    <definedName name="объем___4___5" localSheetId="2">#REF!</definedName>
    <definedName name="объем___4___5">#REF!</definedName>
    <definedName name="объем___4___6" localSheetId="2">#REF!</definedName>
    <definedName name="объем___4___6">#REF!</definedName>
    <definedName name="объем___4___6___0" localSheetId="2">#REF!</definedName>
    <definedName name="объем___4___6___0">#REF!</definedName>
    <definedName name="объем___4___7" localSheetId="2">#REF!</definedName>
    <definedName name="объем___4___7">#REF!</definedName>
    <definedName name="объем___4___8" localSheetId="2">#REF!</definedName>
    <definedName name="объем___4___8">#REF!</definedName>
    <definedName name="объем___4___8___0" localSheetId="2">#REF!</definedName>
    <definedName name="объем___4___8___0">#REF!</definedName>
    <definedName name="объем___4___9">"$#ССЫЛ!.$M$1:$M$32000"</definedName>
    <definedName name="объем___4_1" localSheetId="2">#REF!</definedName>
    <definedName name="объем___4_1">#REF!</definedName>
    <definedName name="объем___4_3" localSheetId="2">#REF!</definedName>
    <definedName name="объем___4_3">#REF!</definedName>
    <definedName name="объем___4_5" localSheetId="2">#REF!</definedName>
    <definedName name="объем___4_5">#REF!</definedName>
    <definedName name="объем___5">NA()</definedName>
    <definedName name="объем___5___0" localSheetId="2">#REF!</definedName>
    <definedName name="объем___5___0">#REF!</definedName>
    <definedName name="объем___5___0___0" localSheetId="2">#REF!</definedName>
    <definedName name="объем___5___0___0">#REF!</definedName>
    <definedName name="объем___5___0___0___0" localSheetId="2">#REF!</definedName>
    <definedName name="объем___5___0___0___0">#REF!</definedName>
    <definedName name="объем___5___0___0___0___0" localSheetId="2">#REF!</definedName>
    <definedName name="объем___5___0___0___0___0">#REF!</definedName>
    <definedName name="объем___5___0___1" localSheetId="2">#REF!</definedName>
    <definedName name="объем___5___0___1">#REF!</definedName>
    <definedName name="объем___5___0___5" localSheetId="2">#REF!</definedName>
    <definedName name="объем___5___0___5">#REF!</definedName>
    <definedName name="объем___5___0_1" localSheetId="2">#REF!</definedName>
    <definedName name="объем___5___0_1">#REF!</definedName>
    <definedName name="объем___5___0_3" localSheetId="2">#REF!</definedName>
    <definedName name="объем___5___0_3">#REF!</definedName>
    <definedName name="объем___5___0_5" localSheetId="2">#REF!</definedName>
    <definedName name="объем___5___0_5">#REF!</definedName>
    <definedName name="объем___5___1" localSheetId="2">#REF!</definedName>
    <definedName name="объем___5___1">#REF!</definedName>
    <definedName name="объем___5___3">NA()</definedName>
    <definedName name="объем___5___5">NA()</definedName>
    <definedName name="объем___5_1" localSheetId="2">#REF!</definedName>
    <definedName name="объем___5_1">#REF!</definedName>
    <definedName name="объем___5_3">NA()</definedName>
    <definedName name="объем___5_5">NA()</definedName>
    <definedName name="объем___6" localSheetId="2">#REF!</definedName>
    <definedName name="объем___6">#REF!</definedName>
    <definedName name="объем___6___0" localSheetId="2">#REF!</definedName>
    <definedName name="объем___6___0">#REF!</definedName>
    <definedName name="объем___6___0___0" localSheetId="2">#REF!</definedName>
    <definedName name="объем___6___0___0">#REF!</definedName>
    <definedName name="объем___6___0___0___0" localSheetId="2">#REF!</definedName>
    <definedName name="объем___6___0___0___0">#REF!</definedName>
    <definedName name="объем___6___0___0___0___0" localSheetId="2">#REF!</definedName>
    <definedName name="объем___6___0___0___0___0">#REF!</definedName>
    <definedName name="объем___6___0___1" localSheetId="2">#REF!</definedName>
    <definedName name="объем___6___0___1">#REF!</definedName>
    <definedName name="объем___6___0___3" localSheetId="2">#REF!</definedName>
    <definedName name="объем___6___0___3">#REF!</definedName>
    <definedName name="объем___6___0___5" localSheetId="2">#REF!</definedName>
    <definedName name="объем___6___0___5">#REF!</definedName>
    <definedName name="объем___6___0_1" localSheetId="2">#REF!</definedName>
    <definedName name="объем___6___0_1">#REF!</definedName>
    <definedName name="объем___6___0_3" localSheetId="2">#REF!</definedName>
    <definedName name="объем___6___0_3">#REF!</definedName>
    <definedName name="объем___6___0_5" localSheetId="2">#REF!</definedName>
    <definedName name="объем___6___0_5">#REF!</definedName>
    <definedName name="объем___6___1" localSheetId="2">#REF!</definedName>
    <definedName name="объем___6___1">#REF!</definedName>
    <definedName name="объем___6___10" localSheetId="2">#REF!</definedName>
    <definedName name="объем___6___10">#REF!</definedName>
    <definedName name="объем___6___12" localSheetId="2">#REF!</definedName>
    <definedName name="объем___6___12">#REF!</definedName>
    <definedName name="объем___6___2" localSheetId="2">#REF!</definedName>
    <definedName name="объем___6___2">#REF!</definedName>
    <definedName name="объем___6___3" localSheetId="2">#REF!</definedName>
    <definedName name="объем___6___3">#REF!</definedName>
    <definedName name="объем___6___4" localSheetId="2">#REF!</definedName>
    <definedName name="объем___6___4">#REF!</definedName>
    <definedName name="объем___6___5">NA()</definedName>
    <definedName name="объем___6___6" localSheetId="2">#REF!</definedName>
    <definedName name="объем___6___6">#REF!</definedName>
    <definedName name="объем___6___6___0" localSheetId="2">#REF!</definedName>
    <definedName name="объем___6___6___0">#REF!</definedName>
    <definedName name="объем___6___7">NA()</definedName>
    <definedName name="объем___6___8" localSheetId="2">#REF!</definedName>
    <definedName name="объем___6___8">#REF!</definedName>
    <definedName name="объем___6___8___0" localSheetId="2">#REF!</definedName>
    <definedName name="объем___6___8___0">#REF!</definedName>
    <definedName name="объем___6___9">"$#ССЫЛ!.$M$1:$M$32000"</definedName>
    <definedName name="объем___6_1" localSheetId="2">#REF!</definedName>
    <definedName name="объем___6_1">#REF!</definedName>
    <definedName name="объем___6_3" localSheetId="2">#REF!</definedName>
    <definedName name="объем___6_3">#REF!</definedName>
    <definedName name="объем___6_5">NA()</definedName>
    <definedName name="объем___7" localSheetId="2">#REF!</definedName>
    <definedName name="объем___7">#REF!</definedName>
    <definedName name="объем___7___0" localSheetId="2">#REF!</definedName>
    <definedName name="объем___7___0">#REF!</definedName>
    <definedName name="объем___7___0___0" localSheetId="2">#REF!</definedName>
    <definedName name="объем___7___0___0">#REF!</definedName>
    <definedName name="объем___7___10" localSheetId="2">#REF!</definedName>
    <definedName name="объем___7___10">#REF!</definedName>
    <definedName name="объем___7___2" localSheetId="2">#REF!</definedName>
    <definedName name="объем___7___2">#REF!</definedName>
    <definedName name="объем___7___4" localSheetId="2">#REF!</definedName>
    <definedName name="объем___7___4">#REF!</definedName>
    <definedName name="объем___7___6" localSheetId="2">#REF!</definedName>
    <definedName name="объем___7___6">#REF!</definedName>
    <definedName name="объем___7___8" localSheetId="2">#REF!</definedName>
    <definedName name="объем___7___8">#REF!</definedName>
    <definedName name="объем___8" localSheetId="2">#REF!</definedName>
    <definedName name="объем___8">#REF!</definedName>
    <definedName name="объем___8___0" localSheetId="2">#REF!</definedName>
    <definedName name="объем___8___0">#REF!</definedName>
    <definedName name="объем___8___0___0" localSheetId="2">#REF!</definedName>
    <definedName name="объем___8___0___0">#REF!</definedName>
    <definedName name="объем___8___0___0___0" localSheetId="2">#REF!</definedName>
    <definedName name="объем___8___0___0___0">#REF!</definedName>
    <definedName name="объем___8___0___0___0___0" localSheetId="2">#REF!</definedName>
    <definedName name="объем___8___0___0___0___0">#REF!</definedName>
    <definedName name="объем___8___0___1" localSheetId="2">#REF!</definedName>
    <definedName name="объем___8___0___1">#REF!</definedName>
    <definedName name="объем___8___0___5" localSheetId="2">#REF!</definedName>
    <definedName name="объем___8___0___5">#REF!</definedName>
    <definedName name="объем___8___0_1" localSheetId="2">#REF!</definedName>
    <definedName name="объем___8___0_1">#REF!</definedName>
    <definedName name="объем___8___0_3" localSheetId="2">#REF!</definedName>
    <definedName name="объем___8___0_3">#REF!</definedName>
    <definedName name="объем___8___0_5" localSheetId="2">#REF!</definedName>
    <definedName name="объем___8___0_5">#REF!</definedName>
    <definedName name="объем___8___1" localSheetId="2">#REF!</definedName>
    <definedName name="объем___8___1">#REF!</definedName>
    <definedName name="объем___8___10" localSheetId="2">#REF!</definedName>
    <definedName name="объем___8___10">#REF!</definedName>
    <definedName name="объем___8___12" localSheetId="2">#REF!</definedName>
    <definedName name="объем___8___12">#REF!</definedName>
    <definedName name="объем___8___2" localSheetId="2">#REF!</definedName>
    <definedName name="объем___8___2">#REF!</definedName>
    <definedName name="объем___8___4" localSheetId="2">#REF!</definedName>
    <definedName name="объем___8___4">#REF!</definedName>
    <definedName name="объем___8___5" localSheetId="2">#REF!</definedName>
    <definedName name="объем___8___5">#REF!</definedName>
    <definedName name="объем___8___6" localSheetId="2">#REF!</definedName>
    <definedName name="объем___8___6">#REF!</definedName>
    <definedName name="объем___8___6___0" localSheetId="2">#REF!</definedName>
    <definedName name="объем___8___6___0">#REF!</definedName>
    <definedName name="объем___8___7" localSheetId="2">#REF!</definedName>
    <definedName name="объем___8___7">#REF!</definedName>
    <definedName name="объем___8___8" localSheetId="2">#REF!</definedName>
    <definedName name="объем___8___8">#REF!</definedName>
    <definedName name="объем___8___8___0" localSheetId="2">#REF!</definedName>
    <definedName name="объем___8___8___0">#REF!</definedName>
    <definedName name="объем___8___9">"$#ССЫЛ!.$M$1:$M$32000"</definedName>
    <definedName name="объем___8_1" localSheetId="2">#REF!</definedName>
    <definedName name="объем___8_1">#REF!</definedName>
    <definedName name="объем___8_3" localSheetId="2">#REF!</definedName>
    <definedName name="объем___8_3">#REF!</definedName>
    <definedName name="объем___8_5" localSheetId="2">#REF!</definedName>
    <definedName name="объем___8_5">#REF!</definedName>
    <definedName name="объем___9" localSheetId="2">#REF!</definedName>
    <definedName name="объем___9">#REF!</definedName>
    <definedName name="объем___9___0" localSheetId="2">#REF!</definedName>
    <definedName name="объем___9___0">#REF!</definedName>
    <definedName name="объем___9___0___0" localSheetId="2">#REF!</definedName>
    <definedName name="объем___9___0___0">#REF!</definedName>
    <definedName name="объем___9___0___0___0" localSheetId="2">#REF!</definedName>
    <definedName name="объем___9___0___0___0">#REF!</definedName>
    <definedName name="объем___9___0___0___0___0" localSheetId="2">#REF!</definedName>
    <definedName name="объем___9___0___0___0___0">#REF!</definedName>
    <definedName name="объем___9___0___5" localSheetId="2">#REF!</definedName>
    <definedName name="объем___9___0___5">#REF!</definedName>
    <definedName name="объем___9___0_5" localSheetId="2">#REF!</definedName>
    <definedName name="объем___9___0_5">#REF!</definedName>
    <definedName name="объем___9___10" localSheetId="2">#REF!</definedName>
    <definedName name="объем___9___10">#REF!</definedName>
    <definedName name="объем___9___2" localSheetId="2">#REF!</definedName>
    <definedName name="объем___9___2">#REF!</definedName>
    <definedName name="объем___9___4" localSheetId="2">#REF!</definedName>
    <definedName name="объем___9___4">#REF!</definedName>
    <definedName name="объем___9___5" localSheetId="2">#REF!</definedName>
    <definedName name="объем___9___5">#REF!</definedName>
    <definedName name="объем___9___6" localSheetId="2">#REF!</definedName>
    <definedName name="объем___9___6">#REF!</definedName>
    <definedName name="объем___9___8" localSheetId="2">#REF!</definedName>
    <definedName name="объем___9___8">#REF!</definedName>
    <definedName name="объем___9_1" localSheetId="2">#REF!</definedName>
    <definedName name="объем___9_1">#REF!</definedName>
    <definedName name="объем___9_3" localSheetId="2">#REF!</definedName>
    <definedName name="объем___9_3">#REF!</definedName>
    <definedName name="объем___9_5" localSheetId="2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5">NA()</definedName>
    <definedName name="объем1" localSheetId="2">#REF!</definedName>
    <definedName name="объем1">#REF!</definedName>
    <definedName name="ОК">'[31]СметаСводная Рыб'!$C$9</definedName>
    <definedName name="омр" localSheetId="2">[2]мсн!#REF!</definedName>
    <definedName name="омр">[2]мсн!#REF!</definedName>
    <definedName name="онао" localSheetId="2">#REF!</definedName>
    <definedName name="онао">#REF!</definedName>
    <definedName name="оо">'[45]свод 2'!$D$10</definedName>
    <definedName name="ооо">[46]СметаСводная!$C$9</definedName>
    <definedName name="оооо" localSheetId="2">[2]мсн!#REF!</definedName>
    <definedName name="оооо">[2]мсн!#REF!</definedName>
    <definedName name="оооооооооо" localSheetId="2">#REF!</definedName>
    <definedName name="оооооооооо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2">#REF!</definedName>
    <definedName name="Описание_объекта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2">#REF!</definedName>
    <definedName name="Описание_стройки">#REF!</definedName>
    <definedName name="опоры" localSheetId="2">#REF!</definedName>
    <definedName name="опоры">#REF!</definedName>
    <definedName name="опрпрпрррррррррр">[47]Таблица!$B$173:$B$180</definedName>
    <definedName name="орп" localSheetId="2">[48]Смета!#REF!</definedName>
    <definedName name="орп">[48]Смета!#REF!</definedName>
    <definedName name="ОРУ_по_блочным_и_мостиковым_схемам">[18]Таблица!$B$465:$B$476</definedName>
    <definedName name="Основание" localSheetId="2">#REF!</definedName>
    <definedName name="Основание">#REF!</definedName>
    <definedName name="Отвод_земель_ПС_20">[18]Таблица!$B$666:$B$672</definedName>
    <definedName name="Отвод_земель_ПС_35_220">[18]Таблица!$B$675:$B$692</definedName>
    <definedName name="Открытые_подстанции_35_220_кВ_в_целом__элегазовое_и_зарубежное_оборудование">[18]Таблица!$B$388:$B$406</definedName>
    <definedName name="Открытые_подстанции_в_целом">[18]Таблица!$B$367:$B$385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оьпр" localSheetId="2">#REF!</definedName>
    <definedName name="оьпр">#REF!</definedName>
    <definedName name="п" localSheetId="2">#REF!</definedName>
    <definedName name="п">#REF!</definedName>
    <definedName name="п_" localSheetId="2">#REF!</definedName>
    <definedName name="п_">#REF!</definedName>
    <definedName name="Пи" localSheetId="2">#REF!</definedName>
    <definedName name="Пи">#REF!</definedName>
    <definedName name="Пи_" localSheetId="2">#REF!</definedName>
    <definedName name="Пи_">#REF!</definedName>
    <definedName name="план" localSheetId="2">[26]топография!#REF!</definedName>
    <definedName name="план">[26]топография!#REF!</definedName>
    <definedName name="Площадь" localSheetId="2">#REF!</definedName>
    <definedName name="Площадь">#REF!</definedName>
    <definedName name="Площадь_нелинейных_объектов" localSheetId="2">#REF!</definedName>
    <definedName name="Площадь_нелинейных_объектов">#REF!</definedName>
    <definedName name="Площадь_планшетов" localSheetId="2">#REF!</definedName>
    <definedName name="Площадь_планшетов">#REF!</definedName>
    <definedName name="поа" localSheetId="2">#REF!</definedName>
    <definedName name="поа">#REF!</definedName>
    <definedName name="Под_напр_ВЛ">[18]Таблица!$O$30</definedName>
    <definedName name="Под_напр_КЛ">[18]Таблица!$P$30</definedName>
    <definedName name="Подвеска_ВОЛС_на_существующих_опорах">[18]Таблица!$B$125:$B$129</definedName>
    <definedName name="Покупное_ПО" localSheetId="2">#REF!</definedName>
    <definedName name="Покупное_ПО">#REF!</definedName>
    <definedName name="Покупные" localSheetId="2">#REF!</definedName>
    <definedName name="Покупные">#REF!</definedName>
    <definedName name="Покупные_изделия" localSheetId="2">#REF!</definedName>
    <definedName name="Покупные_изделия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2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2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2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2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 localSheetId="2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 localSheetId="2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3" localSheetId="2">#REF!</definedName>
    <definedName name="Поправочные_коэффициенты_по_письму_Госстроя_от_25.12.90___0___0___0___3">#REF!</definedName>
    <definedName name="Поправочные_коэффициенты_по_письму_Госстроя_от_25.12.90___0___0___0___5" localSheetId="2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 localSheetId="2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 localSheetId="2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 localSheetId="2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 localSheetId="2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2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 localSheetId="2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__6" localSheetId="2">#REF!</definedName>
    <definedName name="Поправочные_коэффициенты_по_письму_Госстроя_от_25.12.90___0___0___6">#REF!</definedName>
    <definedName name="Поправочные_коэффициенты_по_письму_Госстроя_от_25.12.90___0___0___7" localSheetId="2">#REF!</definedName>
    <definedName name="Поправочные_коэффициенты_по_письму_Госстроя_от_25.12.90___0___0___7">#REF!</definedName>
    <definedName name="Поправочные_коэффициенты_по_письму_Госстроя_от_25.12.90___0___0___8" localSheetId="2">#REF!</definedName>
    <definedName name="Поправочные_коэффициенты_по_письму_Госстроя_от_25.12.90___0___0___8">#REF!</definedName>
    <definedName name="Поправочные_коэффициенты_по_письму_Госстроя_от_25.12.90___0___0___9" localSheetId="2">#REF!</definedName>
    <definedName name="Поправочные_коэффициенты_по_письму_Госстроя_от_25.12.90___0___0___9">#REF!</definedName>
    <definedName name="Поправочные_коэффициенты_по_письму_Госстроя_от_25.12.90___0___0_1" localSheetId="2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 localSheetId="2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 localSheetId="2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 localSheetId="2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 localSheetId="2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 localSheetId="2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2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 localSheetId="2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 localSheetId="2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 localSheetId="2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 localSheetId="2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 localSheetId="2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 localSheetId="2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2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 localSheetId="2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 localSheetId="2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3" localSheetId="2">#REF!</definedName>
    <definedName name="Поправочные_коэффициенты_по_письму_Госстроя_от_25.12.90___0___3___0___3">#REF!</definedName>
    <definedName name="Поправочные_коэффициенты_по_письму_Госстроя_от_25.12.90___0___3___0___5" localSheetId="2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 localSheetId="2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 localSheetId="2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3" localSheetId="2">#REF!</definedName>
    <definedName name="Поправочные_коэффициенты_по_письму_Госстроя_от_25.12.90___0___3___3">#REF!</definedName>
    <definedName name="Поправочные_коэффициенты_по_письму_Госстроя_от_25.12.90___0___3___5" localSheetId="2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 localSheetId="2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 localSheetId="2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 localSheetId="2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 localSheetId="2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 localSheetId="2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 localSheetId="2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 localSheetId="2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 localSheetId="2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 localSheetId="2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__0" localSheetId="2">#REF!</definedName>
    <definedName name="Поправочные_коэффициенты_по_письму_Госстроя_от_25.12.90___0___5___0">#REF!</definedName>
    <definedName name="Поправочные_коэффициенты_по_письму_Госстроя_от_25.12.90___0___6" localSheetId="2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6___0" localSheetId="2">#REF!</definedName>
    <definedName name="Поправочные_коэффициенты_по_письму_Госстроя_от_25.12.90___0___6___0">#REF!</definedName>
    <definedName name="Поправочные_коэффициенты_по_письму_Госстроя_от_25.12.90___0___7" localSheetId="2">#REF!</definedName>
    <definedName name="Поправочные_коэффициенты_по_письму_Госстроя_от_25.12.90___0___7">#REF!</definedName>
    <definedName name="Поправочные_коэффициенты_по_письму_Госстроя_от_25.12.90___0___8" localSheetId="2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__8___0" localSheetId="2">#REF!</definedName>
    <definedName name="Поправочные_коэффициенты_по_письму_Госстроя_от_25.12.90___0___8___0">#REF!</definedName>
    <definedName name="Поправочные_коэффициенты_по_письму_Госстроя_от_25.12.90___0___9">"$#ССЫЛ!.$AC$21:$AN$30"</definedName>
    <definedName name="Поправочные_коэффициенты_по_письму_Госстроя_от_25.12.90___0_1" localSheetId="2">#REF!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 localSheetId="2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 localSheetId="2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 localSheetId="2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2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 localSheetId="2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 localSheetId="2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 localSheetId="2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3___0" localSheetId="2">#REF!</definedName>
    <definedName name="Поправочные_коэффициенты_по_письму_Госстроя_от_25.12.90___1___3___0">#REF!</definedName>
    <definedName name="Поправочные_коэффициенты_по_письму_Госстроя_от_25.12.90___1___5" localSheetId="2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 localSheetId="2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 localSheetId="2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 localSheetId="2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2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 localSheetId="2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1" localSheetId="2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2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2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 localSheetId="2">#REF!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6___0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__8___0">NA()</definedName>
    <definedName name="Поправочные_коэффициенты_по_письму_Госстроя_от_25.12.90___10___9">"$#ССЫЛ!.$AC$21:$AN$30"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 localSheetId="2">#REF!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 localSheetId="2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 localSheetId="2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0___0">NA()</definedName>
    <definedName name="Поправочные_коэффициенты_по_письму_Госстроя_от_25.12.90___11___10" localSheetId="2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2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2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__0" localSheetId="2">#REF!</definedName>
    <definedName name="Поправочные_коэффициенты_по_письму_Госстроя_от_25.12.90___11___6___0">#REF!</definedName>
    <definedName name="Поправочные_коэффициенты_по_письму_Госстроя_от_25.12.90___11___8" localSheetId="2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2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2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2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 localSheetId="2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 localSheetId="2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3" localSheetId="2">#REF!</definedName>
    <definedName name="Поправочные_коэффициенты_по_письму_Госстроя_от_25.12.90___2___0___0___3">#REF!</definedName>
    <definedName name="Поправочные_коэффициенты_по_письму_Госстроя_от_25.12.90___2___0___0___5" localSheetId="2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 localSheetId="2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 localSheetId="2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 localSheetId="2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3" localSheetId="2">#REF!</definedName>
    <definedName name="Поправочные_коэффициенты_по_письму_Госстроя_от_25.12.90___2___0___3">#REF!</definedName>
    <definedName name="Поправочные_коэффициенты_по_письму_Госстроя_от_25.12.90___2___0___5" localSheetId="2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__6" localSheetId="2">#REF!</definedName>
    <definedName name="Поправочные_коэффициенты_по_письму_Госстроя_от_25.12.90___2___0___6">#REF!</definedName>
    <definedName name="Поправочные_коэффициенты_по_письму_Госстроя_от_25.12.90___2___0___7" localSheetId="2">#REF!</definedName>
    <definedName name="Поправочные_коэффициенты_по_письму_Госстроя_от_25.12.90___2___0___7">#REF!</definedName>
    <definedName name="Поправочные_коэффициенты_по_письму_Госстроя_от_25.12.90___2___0___8" localSheetId="2">#REF!</definedName>
    <definedName name="Поправочные_коэффициенты_по_письму_Госстроя_от_25.12.90___2___0___8">#REF!</definedName>
    <definedName name="Поправочные_коэффициенты_по_письму_Госстроя_от_25.12.90___2___0___9" localSheetId="2">#REF!</definedName>
    <definedName name="Поправочные_коэффициенты_по_письму_Госстроя_от_25.12.90___2___0___9">#REF!</definedName>
    <definedName name="Поправочные_коэффициенты_по_письму_Госстроя_от_25.12.90___2___0_1" localSheetId="2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 localSheetId="2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 localSheetId="2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 localSheetId="2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___0" localSheetId="2">#REF!</definedName>
    <definedName name="Поправочные_коэффициенты_по_письму_Госстроя_от_25.12.90___2___1___0">#REF!</definedName>
    <definedName name="Поправочные_коэффициенты_по_письму_Госстроя_от_25.12.90___2___10" localSheetId="2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2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2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 localSheetId="2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 localSheetId="2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 localSheetId="2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 localSheetId="2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 localSheetId="2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 localSheetId="2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 localSheetId="2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6___0" localSheetId="2">#REF!</definedName>
    <definedName name="Поправочные_коэффициенты_по_письму_Госстроя_от_25.12.90___2___6___0">#REF!</definedName>
    <definedName name="Поправочные_коэффициенты_по_письму_Госстроя_от_25.12.90___2___7" localSheetId="2">#REF!</definedName>
    <definedName name="Поправочные_коэффициенты_по_письму_Госстроя_от_25.12.90___2___7">#REF!</definedName>
    <definedName name="Поправочные_коэффициенты_по_письму_Госстроя_от_25.12.90___2___8" localSheetId="2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__8___0" localSheetId="2">#REF!</definedName>
    <definedName name="Поправочные_коэффициенты_по_письму_Госстроя_от_25.12.90___2___8___0">#REF!</definedName>
    <definedName name="Поправочные_коэффициенты_по_письму_Госстроя_от_25.12.90___2___9">"$#ССЫЛ!.$AC$21:$AN$30"</definedName>
    <definedName name="Поправочные_коэффициенты_по_письму_Госстроя_от_25.12.90___2_1" localSheetId="2">#REF!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 localSheetId="2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 localSheetId="2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 localSheetId="2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NA()</definedName>
    <definedName name="Поправочные_коэффициенты_по_письму_Госстроя_от_25.12.90___3___0___0" localSheetId="2">#REF!</definedName>
    <definedName name="Поправочные_коэффициенты_по_письму_Госстроя_от_25.12.90___3___0___0">#REF!</definedName>
    <definedName name="Поправочные_коэффициенты_по_письму_Госстроя_от_25.12.90___3___0___0___0" localSheetId="2">#REF!</definedName>
    <definedName name="Поправочные_коэффициенты_по_письму_Госстроя_от_25.12.90___3___0___0___0">#REF!</definedName>
    <definedName name="Поправочные_коэффициенты_по_письму_Госстроя_от_25.12.90___3___0___0___1" localSheetId="2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3" localSheetId="2">#REF!</definedName>
    <definedName name="Поправочные_коэффициенты_по_письму_Госстроя_от_25.12.90___3___0___0___3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 localSheetId="2">#REF!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 localSheetId="2">#REF!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 localSheetId="2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3___0">NA()</definedName>
    <definedName name="Поправочные_коэффициенты_по_письму_Госстроя_от_25.12.90___3___0___5" localSheetId="2">#REF!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 localSheetId="2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 localSheetId="2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 localSheetId="2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1" localSheetId="2">#REF!</definedName>
    <definedName name="Поправочные_коэффициенты_по_письму_Госстроя_от_25.12.90___3___1">#REF!</definedName>
    <definedName name="Поправочные_коэффициенты_по_письму_Госстроя_от_25.12.90___3___10" localSheetId="2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2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2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__0" localSheetId="2">#REF!</definedName>
    <definedName name="Поправочные_коэффициенты_по_письму_Госстроя_от_25.12.90___3___4___0">#REF!</definedName>
    <definedName name="Поправочные_коэффициенты_по_письму_Госстроя_от_25.12.90___3___5" localSheetId="2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6" localSheetId="2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2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__0" localSheetId="2">#REF!</definedName>
    <definedName name="Поправочные_коэффициенты_по_письму_Госстроя_от_25.12.90___3___8___0">#REF!</definedName>
    <definedName name="Поправочные_коэффициенты_по_письму_Госстроя_от_25.12.90___3___9" localSheetId="2">#REF!</definedName>
    <definedName name="Поправочные_коэффициенты_по_письму_Госстроя_от_25.12.90___3___9">#REF!</definedName>
    <definedName name="Поправочные_коэффициенты_по_письму_Госстроя_от_25.12.90___3_1" localSheetId="2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 localSheetId="2">#REF!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>NA()</definedName>
    <definedName name="Поправочные_коэффициенты_по_письму_Госстроя_от_25.12.90___4___0" localSheetId="2">#REF!</definedName>
    <definedName name="Поправочные_коэффициенты_по_письму_Госстроя_от_25.12.90___4___0">#REF!</definedName>
    <definedName name="Поправочные_коэффициенты_по_письму_Госстроя_от_25.12.90___4___0___0" localSheetId="2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2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 localSheetId="2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 localSheetId="2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3" localSheetId="2">#REF!</definedName>
    <definedName name="Поправочные_коэффициенты_по_письму_Госстроя_от_25.12.90___4___0___0___3">#REF!</definedName>
    <definedName name="Поправочные_коэффициенты_по_письму_Госстроя_от_25.12.90___4___0___0___5" localSheetId="2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 localSheetId="2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 localSheetId="2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 localSheetId="2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 localSheetId="2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3" localSheetId="2">#REF!</definedName>
    <definedName name="Поправочные_коэффициенты_по_письму_Госстроя_от_25.12.90___4___0___3">#REF!</definedName>
    <definedName name="Поправочные_коэффициенты_по_письму_Госстроя_от_25.12.90___4___0___4" localSheetId="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__6">NA()</definedName>
    <definedName name="Поправочные_коэффициенты_по_письму_Госстроя_от_25.12.90___4___0___7">NA()</definedName>
    <definedName name="Поправочные_коэффициенты_по_письму_Госстроя_от_25.12.90___4___0___8">NA()</definedName>
    <definedName name="Поправочные_коэффициенты_по_письму_Госстроя_от_25.12.90___4___0___9">NA()</definedName>
    <definedName name="Поправочные_коэффициенты_по_письму_Госстроя_от_25.12.90___4___0_1" localSheetId="2">#REF!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 localSheetId="2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2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2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 localSheetId="2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3" localSheetId="2">#REF!</definedName>
    <definedName name="Поправочные_коэффициенты_по_письму_Госстроя_от_25.12.90___4___3___3">#REF!</definedName>
    <definedName name="Поправочные_коэффициенты_по_письму_Госстроя_от_25.12.90___4___3___5" localSheetId="2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 localSheetId="2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 localSheetId="2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 localSheetId="2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 localSheetId="2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 localSheetId="2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6___0" localSheetId="2">#REF!</definedName>
    <definedName name="Поправочные_коэффициенты_по_письму_Госстроя_от_25.12.90___4___6___0">#REF!</definedName>
    <definedName name="Поправочные_коэффициенты_по_письму_Госстроя_от_25.12.90___4___7" localSheetId="2">#REF!</definedName>
    <definedName name="Поправочные_коэффициенты_по_письму_Госстроя_от_25.12.90___4___7">#REF!</definedName>
    <definedName name="Поправочные_коэффициенты_по_письму_Госстроя_от_25.12.90___4___8" localSheetId="2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__8___0" localSheetId="2">#REF!</definedName>
    <definedName name="Поправочные_коэффициенты_по_письму_Госстроя_от_25.12.90___4___8___0">#REF!</definedName>
    <definedName name="Поправочные_коэффициенты_по_письму_Госстроя_от_25.12.90___4___9">"$#ССЫЛ!.$AC$21:$AN$30"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 localSheetId="2">#REF!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 localSheetId="2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2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2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2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 localSheetId="2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 localSheetId="2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 localSheetId="2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 localSheetId="2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 localSheetId="2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 localSheetId="2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 localSheetId="2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 localSheetId="2">#REF!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 localSheetId="2">#REF!</definedName>
    <definedName name="Поправочные_коэффициенты_по_письму_Госстроя_от_25.12.90___6">#REF!</definedName>
    <definedName name="Поправочные_коэффициенты_по_письму_Госстроя_от_25.12.90___6___0" localSheetId="2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2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2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 localSheetId="2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 localSheetId="2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3" localSheetId="2">#REF!</definedName>
    <definedName name="Поправочные_коэффициенты_по_письму_Госстроя_от_25.12.90___6___0___3">#REF!</definedName>
    <definedName name="Поправочные_коэффициенты_по_письму_Госстроя_от_25.12.90___6___0___5" localSheetId="2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 localSheetId="2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 localSheetId="2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 localSheetId="2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" localSheetId="2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2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2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3" localSheetId="2">#REF!</definedName>
    <definedName name="Поправочные_коэффициенты_по_письму_Госстроя_от_25.12.90___6___3">#REF!</definedName>
    <definedName name="Поправочные_коэффициенты_по_письму_Госстроя_от_25.12.90___6___4" localSheetId="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 localSheetId="2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6___0" localSheetId="2">#REF!</definedName>
    <definedName name="Поправочные_коэффициенты_по_письму_Госстроя_от_25.12.90___6___6___0">#REF!</definedName>
    <definedName name="Поправочные_коэффициенты_по_письму_Госстроя_от_25.12.90___6___7">NA()</definedName>
    <definedName name="Поправочные_коэффициенты_по_письму_Госстроя_от_25.12.90___6___8" localSheetId="2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__8___0" localSheetId="2">#REF!</definedName>
    <definedName name="Поправочные_коэффициенты_по_письму_Госстроя_от_25.12.90___6___8___0">#REF!</definedName>
    <definedName name="Поправочные_коэффициенты_по_письму_Госстроя_от_25.12.90___6___9">"$#ССЫЛ!.$AC$21:$AN$30"</definedName>
    <definedName name="Поправочные_коэффициенты_по_письму_Госстроя_от_25.12.90___6_1" localSheetId="2">#REF!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 localSheetId="2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 localSheetId="2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2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0___0" localSheetId="2">#REF!</definedName>
    <definedName name="Поправочные_коэффициенты_по_письму_Госстроя_от_25.12.90___7___0___0">#REF!</definedName>
    <definedName name="Поправочные_коэффициенты_по_письму_Госстроя_от_25.12.90___7___10" localSheetId="2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2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2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2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2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2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2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2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 localSheetId="2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 localSheetId="2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 localSheetId="2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 localSheetId="2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 localSheetId="2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 localSheetId="2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" localSheetId="2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2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2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 localSheetId="2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 localSheetId="2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6___0" localSheetId="2">#REF!</definedName>
    <definedName name="Поправочные_коэффициенты_по_письму_Госстроя_от_25.12.90___8___6___0">#REF!</definedName>
    <definedName name="Поправочные_коэффициенты_по_письму_Госстроя_от_25.12.90___8___7" localSheetId="2">#REF!</definedName>
    <definedName name="Поправочные_коэффициенты_по_письму_Госстроя_от_25.12.90___8___7">#REF!</definedName>
    <definedName name="Поправочные_коэффициенты_по_письму_Госстроя_от_25.12.90___8___8" localSheetId="2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__8___0" localSheetId="2">#REF!</definedName>
    <definedName name="Поправочные_коэффициенты_по_письму_Госстроя_от_25.12.90___8___8___0">#REF!</definedName>
    <definedName name="Поправочные_коэффициенты_по_письму_Госстроя_от_25.12.90___8___9">"$#ССЫЛ!.$AC$21:$AN$30"</definedName>
    <definedName name="Поправочные_коэффициенты_по_письму_Госстроя_от_25.12.90___8_1" localSheetId="2">#REF!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 localSheetId="2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 localSheetId="2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 localSheetId="2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2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2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2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 localSheetId="2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 localSheetId="2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 localSheetId="2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10" localSheetId="2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2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5" localSheetId="2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6" localSheetId="2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2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1" localSheetId="2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 localSheetId="2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 localSheetId="2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 localSheetId="2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остоянная_часть_закрытых_ПС">[18]Таблица!$B$445:$B$450</definedName>
    <definedName name="Постоянная_часть_открытых_ПС">[18]Таблица!$B$433:$B$442</definedName>
    <definedName name="Постоянный_отвод_земель_ВЛ">[18]Таблица!$B$88:$B$106</definedName>
    <definedName name="Постоянный_отвод_земель_под_КЛ">[18]Таблица!$B$715:$B$718</definedName>
    <definedName name="пп">#N/A</definedName>
    <definedName name="ппп" localSheetId="2">[2]мсн!#REF!</definedName>
    <definedName name="ппп">[2]мсн!#REF!</definedName>
    <definedName name="пр" localSheetId="2">#REF!</definedName>
    <definedName name="пр">#REF!</definedName>
    <definedName name="прапоалад" localSheetId="2">[49]топография!#REF!</definedName>
    <definedName name="прапоалад">[49]топография!#REF!</definedName>
    <definedName name="приб">[50]сводная!$E$10</definedName>
    <definedName name="Прикладное_ПО" localSheetId="2">#REF!</definedName>
    <definedName name="Прикладное_ПО">#REF!</definedName>
    <definedName name="прим">[46]СметаСводная!$C$7</definedName>
    <definedName name="про" localSheetId="2">#REF!</definedName>
    <definedName name="про">#REF!</definedName>
    <definedName name="пробная" localSheetId="2">#REF!</definedName>
    <definedName name="пробная">#REF!</definedName>
    <definedName name="пробная\" localSheetId="2">#REF!</definedName>
    <definedName name="пробная\">#REF!</definedName>
    <definedName name="Проверил" localSheetId="2">#REF!</definedName>
    <definedName name="Проверил">#REF!</definedName>
    <definedName name="проект">'[51]СметаСводная павильон'!$D$6</definedName>
    <definedName name="Прокладка_ВОЛС_в_траншее">[18]Таблица!$B$361:$B$363</definedName>
    <definedName name="Противоаварийная_автоматика_ПС">[18]Таблица!$B$453:$B$462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пр" localSheetId="2">[11]Коэфф1.!#REF!</definedName>
    <definedName name="прпр">[11]Коэфф1.!#REF!</definedName>
    <definedName name="прпр_1" localSheetId="2">#REF!</definedName>
    <definedName name="прпр_1">#REF!</definedName>
    <definedName name="псков">[52]свод!$E$10</definedName>
    <definedName name="р" localSheetId="2">#REF!</definedName>
    <definedName name="р">#REF!</definedName>
    <definedName name="Разработка" localSheetId="2">#REF!</definedName>
    <definedName name="Разработка">#REF!</definedName>
    <definedName name="Разработка_" localSheetId="2">#REF!</definedName>
    <definedName name="Разработка_">#REF!</definedName>
    <definedName name="Районный_к_т_к_ЗП" localSheetId="2">#REF!</definedName>
    <definedName name="Районный_к_т_к_ЗП">#REF!</definedName>
    <definedName name="Районный_к_т_к_ЗП_по_ресурсному_расчету" localSheetId="2">#REF!</definedName>
    <definedName name="Районный_к_т_к_ЗП_по_ресурсному_расчету">#REF!</definedName>
    <definedName name="Расчет_реконструкции">[18]Таблица!$M$7:$M$8</definedName>
    <definedName name="Расширение_ПС">[18]Таблица!$M$9:$M$10</definedName>
    <definedName name="РД" localSheetId="2">#REF!</definedName>
    <definedName name="РД">#REF!</definedName>
    <definedName name="Реакторы">[18]Таблица!$B$562:$B$609</definedName>
    <definedName name="Регионы" comment="Наименования регионов РФ">[18]Регионы!$B$6:$B$90</definedName>
    <definedName name="регионы2">[47]Регионы!$B$6:$B$91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2">#REF!</definedName>
    <definedName name="Регистрационный_номер_стройки">#REF!</definedName>
    <definedName name="рига">'[53]СметаСводная снег'!$E$7</definedName>
    <definedName name="рол" localSheetId="2">[49]топография!#REF!</definedName>
    <definedName name="рол">[49]топография!#REF!</definedName>
    <definedName name="ролл" localSheetId="2">#REF!</definedName>
    <definedName name="ролл">#REF!</definedName>
    <definedName name="рпв" localSheetId="2">#REF!</definedName>
    <definedName name="рпв">#REF!</definedName>
    <definedName name="рппра" localSheetId="1">{"","стоz","двестиz","тристаz","четырестаz","пятьсотz","шестьсотz","семьсотz","восемьсотz","девятьсотz"}</definedName>
    <definedName name="рппра">{"","стоz","двестиz","тристаz","четырестаz","пятьсотz","шестьсотz","семьсотz","восемьсотz","девятьсотz"}</definedName>
    <definedName name="ррп" localSheetId="2">#REF!</definedName>
    <definedName name="ррп">#REF!</definedName>
    <definedName name="ррр" localSheetId="2">#REF!</definedName>
    <definedName name="ррр">#REF!</definedName>
    <definedName name="Руководитель" localSheetId="2">#REF!</definedName>
    <definedName name="Руководитель">#REF!</definedName>
    <definedName name="ручей" localSheetId="2">#REF!</definedName>
    <definedName name="ручей">#REF!</definedName>
    <definedName name="с" localSheetId="2">#REF!</definedName>
    <definedName name="с">#REF!</definedName>
    <definedName name="саве" localSheetId="2">#REF!</definedName>
    <definedName name="саве">#REF!</definedName>
    <definedName name="савепр" localSheetId="2">#REF!</definedName>
    <definedName name="савепр">#REF!</definedName>
    <definedName name="сам" localSheetId="2">#REF!</definedName>
    <definedName name="сам">#REF!</definedName>
    <definedName name="Свод" localSheetId="2">#REF!</definedName>
    <definedName name="Свод">#REF!</definedName>
    <definedName name="свод1" localSheetId="2">[54]топография!#REF!</definedName>
    <definedName name="свод1">[54]топография!#REF!</definedName>
    <definedName name="сводИИ" localSheetId="2">[14]топография!#REF!</definedName>
    <definedName name="сводИИ">[14]топография!#REF!</definedName>
    <definedName name="сводная" localSheetId="2">#REF!</definedName>
    <definedName name="сводная">#REF!</definedName>
    <definedName name="СводнУТ" localSheetId="2">[26]топография!#REF!</definedName>
    <definedName name="СводнУТ">[26]топография!#REF!</definedName>
    <definedName name="СводУТ" localSheetId="2">#REF!</definedName>
    <definedName name="СводУТ">#REF!</definedName>
    <definedName name="Сейсмика_зданий">[18]Таблица!$R$26:$R$28</definedName>
    <definedName name="Сейсмика_линий">[18]Таблица!$O$26:$O$28</definedName>
    <definedName name="Сервис" localSheetId="2">#REF!</definedName>
    <definedName name="Сервис">#REF!</definedName>
    <definedName name="Сервис_Всего" localSheetId="2">'[11]Прайс лист'!#REF!</definedName>
    <definedName name="Сервис_Всего">'[11]Прайс лист'!#REF!</definedName>
    <definedName name="Сервис_Всего_1" localSheetId="2">#REF!</definedName>
    <definedName name="Сервис_Всего_1">#REF!</definedName>
    <definedName name="Сервисное_оборудование" localSheetId="2">[11]Коэфф1.!#REF!</definedName>
    <definedName name="Сервисное_оборудование">[11]Коэфф1.!#REF!</definedName>
    <definedName name="Сервисное_оборудование_1" localSheetId="2">#REF!</definedName>
    <definedName name="Сервисное_оборудование_1">#REF!</definedName>
    <definedName name="см" localSheetId="2">#REF!</definedName>
    <definedName name="см">#REF!</definedName>
    <definedName name="см___0" localSheetId="2">#REF!</definedName>
    <definedName name="см___0">#REF!</definedName>
    <definedName name="См7" localSheetId="2">#REF!</definedName>
    <definedName name="См7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ми" localSheetId="2">#REF!</definedName>
    <definedName name="сми">#REF!</definedName>
    <definedName name="Снижение_стоимости_двухцепной_ВЛ" localSheetId="2">[18]Таблица!#REF!</definedName>
    <definedName name="Снижение_стоимости_двухцепной_ВЛ">[18]Таблица!#REF!</definedName>
    <definedName name="Согласование" localSheetId="2">#REF!</definedName>
    <definedName name="Согласование">#REF!</definedName>
    <definedName name="сод1" localSheetId="2">#REF!</definedName>
    <definedName name="сод1">#REF!</definedName>
    <definedName name="Составил" localSheetId="2">#REF!</definedName>
    <definedName name="Составил">#REF!</definedName>
    <definedName name="Составитель" localSheetId="2">#REF!</definedName>
    <definedName name="Составитель">#REF!</definedName>
    <definedName name="сот" localSheetId="1">{"","сто ","двести ","триста ","четыреста ","пятьсот ","шестьсот ","семьсот ","восемьсот ","девятьсот "}</definedName>
    <definedName name="сот">{"","сто ","двести ","триста ","четыреста ","пятьсот ","шестьсот ","семьсот ","восемьсот ","девятьсот "}</definedName>
    <definedName name="СП1" localSheetId="2">[3]Обновление!#REF!</definedName>
    <definedName name="СП1">[3]Обновление!#REF!</definedName>
    <definedName name="ссс" localSheetId="2">#REF!</definedName>
    <definedName name="ссс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оимость_специальных_переходов">[18]Таблица!$B$344:$B$351</definedName>
    <definedName name="Строительная_полоса" localSheetId="2">#REF!</definedName>
    <definedName name="Строительная_полоса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ргут">NA()</definedName>
    <definedName name="т">'[28]СметаСводная Рыб'!$C$13</definedName>
    <definedName name="Таблица_индексов">[18]Регионы!$B$99:$O$182</definedName>
    <definedName name="Территориальная_поправка_к_ТЕР" localSheetId="2">#REF!</definedName>
    <definedName name="Территориальная_поправка_к_ТЕР">#REF!</definedName>
    <definedName name="Тип_ПС">[18]Таблица!$B$700:$B$701</definedName>
    <definedName name="топ1" localSheetId="2">#REF!</definedName>
    <definedName name="топ1">#REF!</definedName>
    <definedName name="топ2" localSheetId="2">#REF!</definedName>
    <definedName name="топ2">#REF!</definedName>
    <definedName name="топо" localSheetId="2">#REF!</definedName>
    <definedName name="топо">#REF!</definedName>
    <definedName name="топогр" localSheetId="2">[12]Смета!#REF!</definedName>
    <definedName name="топогр">[12]Смета!#REF!</definedName>
    <definedName name="топогр1" localSheetId="2">#REF!</definedName>
    <definedName name="топогр1">#REF!</definedName>
    <definedName name="топограф" localSheetId="2">#REF!</definedName>
    <definedName name="топограф">#REF!</definedName>
    <definedName name="Трансформаторы">[18]Таблица!$B$501:$B$541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ТС1" localSheetId="2">#REF!</definedName>
    <definedName name="ТС1">#REF!</definedName>
    <definedName name="тттттттттттт" localSheetId="2">#REF!</definedName>
    <definedName name="тттттттттттт">#REF!</definedName>
    <definedName name="тывоирва" localSheetId="2">#REF!</definedName>
    <definedName name="тывоирва">#REF!</definedName>
    <definedName name="тыс" localSheetId="1">{0,"тысяч ";1,"тысяча ";2,"тысячи ";5,"тысяч "}</definedName>
    <definedName name="тыс">{0,"тысяч ";1,"тысяча ";2,"тысячи ";5,"тысяч "}</definedName>
    <definedName name="тьбю" localSheetId="2">#REF!</definedName>
    <definedName name="тьбю">#REF!</definedName>
    <definedName name="тьмтиб" localSheetId="2">#REF!</definedName>
    <definedName name="тьмтиб">#REF!</definedName>
    <definedName name="у" localSheetId="2">#REF!</definedName>
    <definedName name="у">#REF!</definedName>
    <definedName name="У_п_р_" localSheetId="2">[2]мсн!#REF!</definedName>
    <definedName name="У_п_р_">[2]мсн!#REF!</definedName>
    <definedName name="ук" localSheetId="2">#REF!</definedName>
    <definedName name="ук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упр" localSheetId="2">[2]мсн!#REF!</definedName>
    <definedName name="упр">[2]мсн!#REF!</definedName>
    <definedName name="УРС" localSheetId="2">[18]Таблица!#REF!</definedName>
    <definedName name="УРС">[18]Таблица!#REF!</definedName>
    <definedName name="Условия_ВЛ">[18]Таблица!$O$13:$O$17</definedName>
    <definedName name="Условия_КЛ">[18]Таблица!$P$15</definedName>
    <definedName name="уу">'[28]СметаСводная Рыб'!$C$13</definedName>
    <definedName name="уууу" localSheetId="2">[2]мсн!#REF!</definedName>
    <definedName name="уууу">[2]мсн!#REF!</definedName>
    <definedName name="ууууу" localSheetId="2">[2]мсн!#REF!</definedName>
    <definedName name="ууууу">[2]мсн!#REF!</definedName>
    <definedName name="ууууууууууу" localSheetId="2">#REF!</definedName>
    <definedName name="ууууууууууу">#REF!</definedName>
    <definedName name="уцуц" localSheetId="2">#REF!</definedName>
    <definedName name="уцуц">#REF!</definedName>
    <definedName name="Участок" localSheetId="2">#REF!</definedName>
    <definedName name="Участок">#REF!</definedName>
    <definedName name="ф" localSheetId="2">#REF!</definedName>
    <definedName name="ф">#REF!</definedName>
    <definedName name="Ф_" localSheetId="2">#REF!</definedName>
    <definedName name="Ф_">#REF!</definedName>
    <definedName name="ф1" localSheetId="2">#REF!</definedName>
    <definedName name="ф1">#REF!</definedName>
    <definedName name="фед">'[16]свод 2'!$C$10</definedName>
    <definedName name="финансирование" localSheetId="2">#REF!</definedName>
    <definedName name="финансирование">#REF!</definedName>
    <definedName name="ффф" localSheetId="2">#REF!</definedName>
    <definedName name="ффф">#REF!</definedName>
    <definedName name="фффф" localSheetId="2">#REF!</definedName>
    <definedName name="фффф">#REF!</definedName>
    <definedName name="ффыв" localSheetId="2">#REF!</definedName>
    <definedName name="ффыв">#REF!</definedName>
    <definedName name="фыв" localSheetId="2">#REF!</definedName>
    <definedName name="фыв">#REF!</definedName>
    <definedName name="х" localSheetId="2">[3]Обновление!#REF!</definedName>
    <definedName name="х">[3]Обновление!#REF!</definedName>
    <definedName name="хххх" localSheetId="2">#REF!</definedName>
    <definedName name="хххх">#REF!</definedName>
    <definedName name="хххххх" localSheetId="2">#REF!</definedName>
    <definedName name="хххххх">#REF!</definedName>
    <definedName name="цена">#N/A</definedName>
    <definedName name="цена___0" localSheetId="2">#REF!</definedName>
    <definedName name="цена___0">#REF!</definedName>
    <definedName name="цена___0___0" localSheetId="2">#REF!</definedName>
    <definedName name="цена___0___0">#REF!</definedName>
    <definedName name="цена___0___0___0" localSheetId="2">#REF!</definedName>
    <definedName name="цена___0___0___0">#REF!</definedName>
    <definedName name="цена___0___0___0___0" localSheetId="2">#REF!</definedName>
    <definedName name="цена___0___0___0___0">#REF!</definedName>
    <definedName name="цена___0___0___0___0___0" localSheetId="2">#REF!</definedName>
    <definedName name="цена___0___0___0___0___0">#REF!</definedName>
    <definedName name="цена___0___0___0___1" localSheetId="2">#REF!</definedName>
    <definedName name="цена___0___0___0___1">#REF!</definedName>
    <definedName name="цена___0___0___0___3" localSheetId="2">#REF!</definedName>
    <definedName name="цена___0___0___0___3">#REF!</definedName>
    <definedName name="цена___0___0___0___5" localSheetId="2">#REF!</definedName>
    <definedName name="цена___0___0___0___5">#REF!</definedName>
    <definedName name="цена___0___0___0_1" localSheetId="2">#REF!</definedName>
    <definedName name="цена___0___0___0_1">#REF!</definedName>
    <definedName name="цена___0___0___0_5" localSheetId="2">#REF!</definedName>
    <definedName name="цена___0___0___0_5">#REF!</definedName>
    <definedName name="цена___0___0___1" localSheetId="2">#REF!</definedName>
    <definedName name="цена___0___0___1">#REF!</definedName>
    <definedName name="цена___0___0___2" localSheetId="2">#REF!</definedName>
    <definedName name="цена___0___0___2">#REF!</definedName>
    <definedName name="цена___0___0___3" localSheetId="2">#REF!</definedName>
    <definedName name="цена___0___0___3">#REF!</definedName>
    <definedName name="цена___0___0___3___0" localSheetId="2">#REF!</definedName>
    <definedName name="цена___0___0___3___0">#REF!</definedName>
    <definedName name="цена___0___0___4" localSheetId="2">#REF!</definedName>
    <definedName name="цена___0___0___4">#REF!</definedName>
    <definedName name="цена___0___0___5" localSheetId="2">#REF!</definedName>
    <definedName name="цена___0___0___5">#REF!</definedName>
    <definedName name="цена___0___0___6" localSheetId="2">#REF!</definedName>
    <definedName name="цена___0___0___6">#REF!</definedName>
    <definedName name="цена___0___0___7" localSheetId="2">#REF!</definedName>
    <definedName name="цена___0___0___7">#REF!</definedName>
    <definedName name="цена___0___0___8" localSheetId="2">#REF!</definedName>
    <definedName name="цена___0___0___8">#REF!</definedName>
    <definedName name="цена___0___0___9" localSheetId="2">#REF!</definedName>
    <definedName name="цена___0___0___9">#REF!</definedName>
    <definedName name="цена___0___0_1" localSheetId="2">#REF!</definedName>
    <definedName name="цена___0___0_1">#REF!</definedName>
    <definedName name="цена___0___0_3" localSheetId="2">#REF!</definedName>
    <definedName name="цена___0___0_3">#REF!</definedName>
    <definedName name="цена___0___0_5" localSheetId="2">#REF!</definedName>
    <definedName name="цена___0___0_5">#REF!</definedName>
    <definedName name="цена___0___1" localSheetId="2">#REF!</definedName>
    <definedName name="цена___0___1">#REF!</definedName>
    <definedName name="цена___0___1___0" localSheetId="2">#REF!</definedName>
    <definedName name="цена___0___1___0">#REF!</definedName>
    <definedName name="цена___0___10" localSheetId="2">#REF!</definedName>
    <definedName name="цена___0___10">#REF!</definedName>
    <definedName name="цена___0___12" localSheetId="2">#REF!</definedName>
    <definedName name="цена___0___12">#REF!</definedName>
    <definedName name="цена___0___2" localSheetId="2">#REF!</definedName>
    <definedName name="цена___0___2">#REF!</definedName>
    <definedName name="цена___0___2___0" localSheetId="2">#REF!</definedName>
    <definedName name="цена___0___2___0">#REF!</definedName>
    <definedName name="цена___0___2___0___0" localSheetId="2">#REF!</definedName>
    <definedName name="цена___0___2___0___0">#REF!</definedName>
    <definedName name="цена___0___2___5" localSheetId="2">#REF!</definedName>
    <definedName name="цена___0___2___5">#REF!</definedName>
    <definedName name="цена___0___2_1" localSheetId="2">#REF!</definedName>
    <definedName name="цена___0___2_1">#REF!</definedName>
    <definedName name="цена___0___2_3" localSheetId="2">#REF!</definedName>
    <definedName name="цена___0___2_3">#REF!</definedName>
    <definedName name="цена___0___2_5" localSheetId="2">#REF!</definedName>
    <definedName name="цена___0___2_5">#REF!</definedName>
    <definedName name="цена___0___3" localSheetId="2">#REF!</definedName>
    <definedName name="цена___0___3">#REF!</definedName>
    <definedName name="цена___0___3___0" localSheetId="2">#REF!</definedName>
    <definedName name="цена___0___3___0">#REF!</definedName>
    <definedName name="цена___0___3___3" localSheetId="2">#REF!</definedName>
    <definedName name="цена___0___3___3">#REF!</definedName>
    <definedName name="цена___0___3___5" localSheetId="2">#REF!</definedName>
    <definedName name="цена___0___3___5">#REF!</definedName>
    <definedName name="цена___0___3_1" localSheetId="2">#REF!</definedName>
    <definedName name="цена___0___3_1">#REF!</definedName>
    <definedName name="цена___0___3_5" localSheetId="2">#REF!</definedName>
    <definedName name="цена___0___3_5">#REF!</definedName>
    <definedName name="цена___0___4" localSheetId="2">#REF!</definedName>
    <definedName name="цена___0___4">#REF!</definedName>
    <definedName name="цена___0___4___0" localSheetId="2">#REF!</definedName>
    <definedName name="цена___0___4___0">#REF!</definedName>
    <definedName name="цена___0___4___5" localSheetId="2">#REF!</definedName>
    <definedName name="цена___0___4___5">#REF!</definedName>
    <definedName name="цена___0___4_1" localSheetId="2">#REF!</definedName>
    <definedName name="цена___0___4_1">#REF!</definedName>
    <definedName name="цена___0___4_3" localSheetId="2">#REF!</definedName>
    <definedName name="цена___0___4_3">#REF!</definedName>
    <definedName name="цена___0___4_5" localSheetId="2">#REF!</definedName>
    <definedName name="цена___0___4_5">#REF!</definedName>
    <definedName name="цена___0___5" localSheetId="2">#REF!</definedName>
    <definedName name="цена___0___5">#REF!</definedName>
    <definedName name="цена___0___5___0" localSheetId="2">#REF!</definedName>
    <definedName name="цена___0___5___0">#REF!</definedName>
    <definedName name="цена___0___6" localSheetId="2">#REF!</definedName>
    <definedName name="цена___0___6">#REF!</definedName>
    <definedName name="цена___0___6___0" localSheetId="2">#REF!</definedName>
    <definedName name="цена___0___6___0">#REF!</definedName>
    <definedName name="цена___0___7" localSheetId="2">#REF!</definedName>
    <definedName name="цена___0___7">#REF!</definedName>
    <definedName name="цена___0___8" localSheetId="2">#REF!</definedName>
    <definedName name="цена___0___8">#REF!</definedName>
    <definedName name="цена___0___8___0" localSheetId="2">#REF!</definedName>
    <definedName name="цена___0___8___0">#REF!</definedName>
    <definedName name="цена___0___9">"$#ССЫЛ!.$L$1:$L$32000"</definedName>
    <definedName name="цена___0_1" localSheetId="2">#REF!</definedName>
    <definedName name="цена___0_1">#REF!</definedName>
    <definedName name="цена___0_3" localSheetId="2">#REF!</definedName>
    <definedName name="цена___0_3">#REF!</definedName>
    <definedName name="цена___0_5" localSheetId="2">#REF!</definedName>
    <definedName name="цена___0_5">#REF!</definedName>
    <definedName name="цена___1" localSheetId="2">#REF!</definedName>
    <definedName name="цена___1">#REF!</definedName>
    <definedName name="цена___1___0" localSheetId="2">#REF!</definedName>
    <definedName name="цена___1___0">#REF!</definedName>
    <definedName name="цена___1___0___0" localSheetId="2">#REF!</definedName>
    <definedName name="цена___1___0___0">#REF!</definedName>
    <definedName name="цена___1___1" localSheetId="2">#REF!</definedName>
    <definedName name="цена___1___1">#REF!</definedName>
    <definedName name="цена___1___5" localSheetId="2">#REF!</definedName>
    <definedName name="цена___1___5">#REF!</definedName>
    <definedName name="цена___1_1" localSheetId="2">#REF!</definedName>
    <definedName name="цена___1_1">#REF!</definedName>
    <definedName name="цена___1_3" localSheetId="2">#REF!</definedName>
    <definedName name="цена___1_3">#REF!</definedName>
    <definedName name="цена___1_5" localSheetId="2">#REF!</definedName>
    <definedName name="цена___1_5">#REF!</definedName>
    <definedName name="цена___10" localSheetId="2">#REF!</definedName>
    <definedName name="цена___10">#REF!</definedName>
    <definedName name="цена___10___0">NA()</definedName>
    <definedName name="цена___10___0___0" localSheetId="2">#REF!</definedName>
    <definedName name="цена___10___0___0">#REF!</definedName>
    <definedName name="цена___10___0___0___0" localSheetId="2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1" localSheetId="2">#REF!</definedName>
    <definedName name="цена___10___1">#REF!</definedName>
    <definedName name="цена___10___10" localSheetId="2">#REF!</definedName>
    <definedName name="цена___10___10">#REF!</definedName>
    <definedName name="цена___10___12" localSheetId="2">#REF!</definedName>
    <definedName name="цена___10___12">#REF!</definedName>
    <definedName name="цена___10___2">NA()</definedName>
    <definedName name="цена___10___4">NA()</definedName>
    <definedName name="цена___10___5" localSheetId="2">#REF!</definedName>
    <definedName name="цена___10___5">#REF!</definedName>
    <definedName name="цена___10___6">NA()</definedName>
    <definedName name="цена___10___6___0">NA()</definedName>
    <definedName name="цена___10___8">NA()</definedName>
    <definedName name="цена___10___8___0">NA()</definedName>
    <definedName name="цена___10___9">"$#ССЫЛ!.$L$1:$L$32000"</definedName>
    <definedName name="цена___10_1">NA()</definedName>
    <definedName name="цена___10_3" localSheetId="2">#REF!</definedName>
    <definedName name="цена___10_3">#REF!</definedName>
    <definedName name="цена___10_5" localSheetId="2">#REF!</definedName>
    <definedName name="цена___10_5">#REF!</definedName>
    <definedName name="цена___11" localSheetId="2">#REF!</definedName>
    <definedName name="цена___11">#REF!</definedName>
    <definedName name="цена___11___0">NA()</definedName>
    <definedName name="цена___11___10" localSheetId="2">#REF!</definedName>
    <definedName name="цена___11___10">#REF!</definedName>
    <definedName name="цена___11___2" localSheetId="2">#REF!</definedName>
    <definedName name="цена___11___2">#REF!</definedName>
    <definedName name="цена___11___4" localSheetId="2">#REF!</definedName>
    <definedName name="цена___11___4">#REF!</definedName>
    <definedName name="цена___11___6" localSheetId="2">#REF!</definedName>
    <definedName name="цена___11___6">#REF!</definedName>
    <definedName name="цена___11___8" localSheetId="2">#REF!</definedName>
    <definedName name="цена___11___8">#REF!</definedName>
    <definedName name="цена___12">NA()</definedName>
    <definedName name="цена___2" localSheetId="2">#REF!</definedName>
    <definedName name="цена___2">#REF!</definedName>
    <definedName name="цена___2___0" localSheetId="2">#REF!</definedName>
    <definedName name="цена___2___0">#REF!</definedName>
    <definedName name="цена___2___0___0" localSheetId="2">#REF!</definedName>
    <definedName name="цена___2___0___0">#REF!</definedName>
    <definedName name="цена___2___0___0___0" localSheetId="2">#REF!</definedName>
    <definedName name="цена___2___0___0___0">#REF!</definedName>
    <definedName name="цена___2___0___0___0___0" localSheetId="2">#REF!</definedName>
    <definedName name="цена___2___0___0___0___0">#REF!</definedName>
    <definedName name="цена___2___0___0___1" localSheetId="2">#REF!</definedName>
    <definedName name="цена___2___0___0___1">#REF!</definedName>
    <definedName name="цена___2___0___0___3" localSheetId="2">#REF!</definedName>
    <definedName name="цена___2___0___0___3">#REF!</definedName>
    <definedName name="цена___2___0___0___5" localSheetId="2">#REF!</definedName>
    <definedName name="цена___2___0___0___5">#REF!</definedName>
    <definedName name="цена___2___0___0_1" localSheetId="2">#REF!</definedName>
    <definedName name="цена___2___0___0_1">#REF!</definedName>
    <definedName name="цена___2___0___0_5" localSheetId="2">#REF!</definedName>
    <definedName name="цена___2___0___0_5">#REF!</definedName>
    <definedName name="цена___2___0___1" localSheetId="2">#REF!</definedName>
    <definedName name="цена___2___0___1">#REF!</definedName>
    <definedName name="цена___2___0___3" localSheetId="2">#REF!</definedName>
    <definedName name="цена___2___0___3">#REF!</definedName>
    <definedName name="цена___2___0___5" localSheetId="2">#REF!</definedName>
    <definedName name="цена___2___0___5">#REF!</definedName>
    <definedName name="цена___2___0___6" localSheetId="2">#REF!</definedName>
    <definedName name="цена___2___0___6">#REF!</definedName>
    <definedName name="цена___2___0___7" localSheetId="2">#REF!</definedName>
    <definedName name="цена___2___0___7">#REF!</definedName>
    <definedName name="цена___2___0___8" localSheetId="2">#REF!</definedName>
    <definedName name="цена___2___0___8">#REF!</definedName>
    <definedName name="цена___2___0___9" localSheetId="2">#REF!</definedName>
    <definedName name="цена___2___0___9">#REF!</definedName>
    <definedName name="цена___2___0_1" localSheetId="2">#REF!</definedName>
    <definedName name="цена___2___0_1">#REF!</definedName>
    <definedName name="цена___2___0_3" localSheetId="2">#REF!</definedName>
    <definedName name="цена___2___0_3">#REF!</definedName>
    <definedName name="цена___2___0_5" localSheetId="2">#REF!</definedName>
    <definedName name="цена___2___0_5">#REF!</definedName>
    <definedName name="цена___2___1" localSheetId="2">#REF!</definedName>
    <definedName name="цена___2___1">#REF!</definedName>
    <definedName name="цена___2___1___0" localSheetId="2">#REF!</definedName>
    <definedName name="цена___2___1___0">#REF!</definedName>
    <definedName name="цена___2___10" localSheetId="2">#REF!</definedName>
    <definedName name="цена___2___10">#REF!</definedName>
    <definedName name="цена___2___12" localSheetId="2">#REF!</definedName>
    <definedName name="цена___2___12">#REF!</definedName>
    <definedName name="цена___2___2" localSheetId="2">#REF!</definedName>
    <definedName name="цена___2___2">#REF!</definedName>
    <definedName name="цена___2___3" localSheetId="2">#REF!</definedName>
    <definedName name="цена___2___3">#REF!</definedName>
    <definedName name="цена___2___4" localSheetId="2">#REF!</definedName>
    <definedName name="цена___2___4">#REF!</definedName>
    <definedName name="цена___2___4___0" localSheetId="2">#REF!</definedName>
    <definedName name="цена___2___4___0">#REF!</definedName>
    <definedName name="цена___2___4___5" localSheetId="2">#REF!</definedName>
    <definedName name="цена___2___4___5">#REF!</definedName>
    <definedName name="цена___2___4_1" localSheetId="2">#REF!</definedName>
    <definedName name="цена___2___4_1">#REF!</definedName>
    <definedName name="цена___2___4_3" localSheetId="2">#REF!</definedName>
    <definedName name="цена___2___4_3">#REF!</definedName>
    <definedName name="цена___2___4_5" localSheetId="2">#REF!</definedName>
    <definedName name="цена___2___4_5">#REF!</definedName>
    <definedName name="цена___2___5" localSheetId="2">#REF!</definedName>
    <definedName name="цена___2___5">#REF!</definedName>
    <definedName name="цена___2___6" localSheetId="2">#REF!</definedName>
    <definedName name="цена___2___6">#REF!</definedName>
    <definedName name="цена___2___6___0" localSheetId="2">#REF!</definedName>
    <definedName name="цена___2___6___0">#REF!</definedName>
    <definedName name="цена___2___7" localSheetId="2">#REF!</definedName>
    <definedName name="цена___2___7">#REF!</definedName>
    <definedName name="цена___2___8" localSheetId="2">#REF!</definedName>
    <definedName name="цена___2___8">#REF!</definedName>
    <definedName name="цена___2___8___0" localSheetId="2">#REF!</definedName>
    <definedName name="цена___2___8___0">#REF!</definedName>
    <definedName name="цена___2___9">"$#ССЫЛ!.$L$1:$L$32000"</definedName>
    <definedName name="цена___2_1" localSheetId="2">#REF!</definedName>
    <definedName name="цена___2_1">#REF!</definedName>
    <definedName name="цена___2_3" localSheetId="2">#REF!</definedName>
    <definedName name="цена___2_3">#REF!</definedName>
    <definedName name="цена___2_5" localSheetId="2">#REF!</definedName>
    <definedName name="цена___2_5">#REF!</definedName>
    <definedName name="цена___3" localSheetId="2">#REF!</definedName>
    <definedName name="цена___3">#REF!</definedName>
    <definedName name="цена___3___0">NA()</definedName>
    <definedName name="цена___3___0___0">NA()</definedName>
    <definedName name="цена___3___0___0___0">NA()</definedName>
    <definedName name="цена___3___0___1">NA()</definedName>
    <definedName name="цена___3___0___3">NA()</definedName>
    <definedName name="цена___3___0___5" localSheetId="2">#REF!</definedName>
    <definedName name="цена___3___0___5">#REF!</definedName>
    <definedName name="цена___3___0_1">NA()</definedName>
    <definedName name="цена___3___0_3" localSheetId="2">#REF!</definedName>
    <definedName name="цена___3___0_3">#REF!</definedName>
    <definedName name="цена___3___0_5" localSheetId="2">#REF!</definedName>
    <definedName name="цена___3___0_5">#REF!</definedName>
    <definedName name="цена___3___1" localSheetId="2">#REF!</definedName>
    <definedName name="цена___3___1">#REF!</definedName>
    <definedName name="цена___3___10" localSheetId="2">#REF!</definedName>
    <definedName name="цена___3___10">#REF!</definedName>
    <definedName name="цена___3___2" localSheetId="2">#REF!</definedName>
    <definedName name="цена___3___2">#REF!</definedName>
    <definedName name="цена___3___3" localSheetId="2">#REF!</definedName>
    <definedName name="цена___3___3">#REF!</definedName>
    <definedName name="цена___3___4" localSheetId="2">#REF!</definedName>
    <definedName name="цена___3___4">#REF!</definedName>
    <definedName name="цена___3___4___0" localSheetId="2">#REF!</definedName>
    <definedName name="цена___3___4___0">#REF!</definedName>
    <definedName name="цена___3___5" localSheetId="2">#REF!</definedName>
    <definedName name="цена___3___5">#REF!</definedName>
    <definedName name="цена___3___6" localSheetId="2">#REF!</definedName>
    <definedName name="цена___3___6">#REF!</definedName>
    <definedName name="цена___3___8" localSheetId="2">#REF!</definedName>
    <definedName name="цена___3___8">#REF!</definedName>
    <definedName name="цена___3___8___0" localSheetId="2">#REF!</definedName>
    <definedName name="цена___3___8___0">#REF!</definedName>
    <definedName name="цена___3___9" localSheetId="2">#REF!</definedName>
    <definedName name="цена___3___9">#REF!</definedName>
    <definedName name="цена___3_1" localSheetId="2">#REF!</definedName>
    <definedName name="цена___3_1">#REF!</definedName>
    <definedName name="цена___3_3">NA()</definedName>
    <definedName name="цена___3_5" localSheetId="2">#REF!</definedName>
    <definedName name="цена___3_5">#REF!</definedName>
    <definedName name="цена___4">NA()</definedName>
    <definedName name="цена___4___0" localSheetId="2">#REF!</definedName>
    <definedName name="цена___4___0">#REF!</definedName>
    <definedName name="цена___4___0___0" localSheetId="2">#REF!</definedName>
    <definedName name="цена___4___0___0">#REF!</definedName>
    <definedName name="цена___4___0___0___0" localSheetId="2">#REF!</definedName>
    <definedName name="цена___4___0___0___0">#REF!</definedName>
    <definedName name="цена___4___0___0___0___0" localSheetId="2">#REF!</definedName>
    <definedName name="цена___4___0___0___0___0">#REF!</definedName>
    <definedName name="цена___4___0___0___1" localSheetId="2">#REF!</definedName>
    <definedName name="цена___4___0___0___1">#REF!</definedName>
    <definedName name="цена___4___0___0___3" localSheetId="2">#REF!</definedName>
    <definedName name="цена___4___0___0___3">#REF!</definedName>
    <definedName name="цена___4___0___0___5" localSheetId="2">#REF!</definedName>
    <definedName name="цена___4___0___0___5">#REF!</definedName>
    <definedName name="цена___4___0___0_1" localSheetId="2">#REF!</definedName>
    <definedName name="цена___4___0___0_1">#REF!</definedName>
    <definedName name="цена___4___0___0_5" localSheetId="2">#REF!</definedName>
    <definedName name="цена___4___0___0_5">#REF!</definedName>
    <definedName name="цена___4___0___1" localSheetId="2">#REF!</definedName>
    <definedName name="цена___4___0___1">#REF!</definedName>
    <definedName name="цена___4___0___3" localSheetId="2">#REF!</definedName>
    <definedName name="цена___4___0___3">#REF!</definedName>
    <definedName name="цена___4___0___5">NA()</definedName>
    <definedName name="цена___4___0___6">NA()</definedName>
    <definedName name="цена___4___0___7">NA()</definedName>
    <definedName name="цена___4___0___8">NA()</definedName>
    <definedName name="цена___4___0___9">NA()</definedName>
    <definedName name="цена___4___0_1" localSheetId="2">#REF!</definedName>
    <definedName name="цена___4___0_1">#REF!</definedName>
    <definedName name="цена___4___0_3" localSheetId="2">#REF!</definedName>
    <definedName name="цена___4___0_3">#REF!</definedName>
    <definedName name="цена___4___0_5">NA()</definedName>
    <definedName name="цена___4___1" localSheetId="2">#REF!</definedName>
    <definedName name="цена___4___1">#REF!</definedName>
    <definedName name="цена___4___10" localSheetId="2">#REF!</definedName>
    <definedName name="цена___4___10">#REF!</definedName>
    <definedName name="цена___4___12" localSheetId="2">#REF!</definedName>
    <definedName name="цена___4___12">#REF!</definedName>
    <definedName name="цена___4___2" localSheetId="2">#REF!</definedName>
    <definedName name="цена___4___2">#REF!</definedName>
    <definedName name="цена___4___3" localSheetId="2">#REF!</definedName>
    <definedName name="цена___4___3">#REF!</definedName>
    <definedName name="цена___4___3___0" localSheetId="2">#REF!</definedName>
    <definedName name="цена___4___3___0">#REF!</definedName>
    <definedName name="цена___4___4" localSheetId="2">#REF!</definedName>
    <definedName name="цена___4___4">#REF!</definedName>
    <definedName name="цена___4___5" localSheetId="2">#REF!</definedName>
    <definedName name="цена___4___5">#REF!</definedName>
    <definedName name="цена___4___6" localSheetId="2">#REF!</definedName>
    <definedName name="цена___4___6">#REF!</definedName>
    <definedName name="цена___4___6___0" localSheetId="2">#REF!</definedName>
    <definedName name="цена___4___6___0">#REF!</definedName>
    <definedName name="цена___4___7" localSheetId="2">#REF!</definedName>
    <definedName name="цена___4___7">#REF!</definedName>
    <definedName name="цена___4___8" localSheetId="2">#REF!</definedName>
    <definedName name="цена___4___8">#REF!</definedName>
    <definedName name="цена___4___8___0" localSheetId="2">#REF!</definedName>
    <definedName name="цена___4___8___0">#REF!</definedName>
    <definedName name="цена___4___9">"$#ССЫЛ!.$L$1:$L$32000"</definedName>
    <definedName name="цена___4_1" localSheetId="2">#REF!</definedName>
    <definedName name="цена___4_1">#REF!</definedName>
    <definedName name="цена___4_3" localSheetId="2">#REF!</definedName>
    <definedName name="цена___4_3">#REF!</definedName>
    <definedName name="цена___4_5" localSheetId="2">#REF!</definedName>
    <definedName name="цена___4_5">#REF!</definedName>
    <definedName name="цена___5">NA()</definedName>
    <definedName name="цена___5___0" localSheetId="2">#REF!</definedName>
    <definedName name="цена___5___0">#REF!</definedName>
    <definedName name="цена___5___0___0" localSheetId="2">#REF!</definedName>
    <definedName name="цена___5___0___0">#REF!</definedName>
    <definedName name="цена___5___0___0___0" localSheetId="2">#REF!</definedName>
    <definedName name="цена___5___0___0___0">#REF!</definedName>
    <definedName name="цена___5___0___0___0___0" localSheetId="2">#REF!</definedName>
    <definedName name="цена___5___0___0___0___0">#REF!</definedName>
    <definedName name="цена___5___0___1" localSheetId="2">#REF!</definedName>
    <definedName name="цена___5___0___1">#REF!</definedName>
    <definedName name="цена___5___0___5" localSheetId="2">#REF!</definedName>
    <definedName name="цена___5___0___5">#REF!</definedName>
    <definedName name="цена___5___0_1" localSheetId="2">#REF!</definedName>
    <definedName name="цена___5___0_1">#REF!</definedName>
    <definedName name="цена___5___0_3" localSheetId="2">#REF!</definedName>
    <definedName name="цена___5___0_3">#REF!</definedName>
    <definedName name="цена___5___0_5" localSheetId="2">#REF!</definedName>
    <definedName name="цена___5___0_5">#REF!</definedName>
    <definedName name="цена___5___1" localSheetId="2">#REF!</definedName>
    <definedName name="цена___5___1">#REF!</definedName>
    <definedName name="цена___5___3">NA()</definedName>
    <definedName name="цена___5___5">NA()</definedName>
    <definedName name="цена___5_1" localSheetId="2">#REF!</definedName>
    <definedName name="цена___5_1">#REF!</definedName>
    <definedName name="цена___5_3">NA()</definedName>
    <definedName name="цена___5_5">NA()</definedName>
    <definedName name="цена___6" localSheetId="2">#REF!</definedName>
    <definedName name="цена___6">#REF!</definedName>
    <definedName name="цена___6___0" localSheetId="2">#REF!</definedName>
    <definedName name="цена___6___0">#REF!</definedName>
    <definedName name="цена___6___0___0" localSheetId="2">#REF!</definedName>
    <definedName name="цена___6___0___0">#REF!</definedName>
    <definedName name="цена___6___0___0___0" localSheetId="2">#REF!</definedName>
    <definedName name="цена___6___0___0___0">#REF!</definedName>
    <definedName name="цена___6___0___0___0___0" localSheetId="2">#REF!</definedName>
    <definedName name="цена___6___0___0___0___0">#REF!</definedName>
    <definedName name="цена___6___0___1" localSheetId="2">#REF!</definedName>
    <definedName name="цена___6___0___1">#REF!</definedName>
    <definedName name="цена___6___0___3" localSheetId="2">#REF!</definedName>
    <definedName name="цена___6___0___3">#REF!</definedName>
    <definedName name="цена___6___0___5" localSheetId="2">#REF!</definedName>
    <definedName name="цена___6___0___5">#REF!</definedName>
    <definedName name="цена___6___0_1" localSheetId="2">#REF!</definedName>
    <definedName name="цена___6___0_1">#REF!</definedName>
    <definedName name="цена___6___0_3" localSheetId="2">#REF!</definedName>
    <definedName name="цена___6___0_3">#REF!</definedName>
    <definedName name="цена___6___0_5" localSheetId="2">#REF!</definedName>
    <definedName name="цена___6___0_5">#REF!</definedName>
    <definedName name="цена___6___1" localSheetId="2">#REF!</definedName>
    <definedName name="цена___6___1">#REF!</definedName>
    <definedName name="цена___6___10" localSheetId="2">#REF!</definedName>
    <definedName name="цена___6___10">#REF!</definedName>
    <definedName name="цена___6___12" localSheetId="2">#REF!</definedName>
    <definedName name="цена___6___12">#REF!</definedName>
    <definedName name="цена___6___2" localSheetId="2">#REF!</definedName>
    <definedName name="цена___6___2">#REF!</definedName>
    <definedName name="цена___6___3" localSheetId="2">#REF!</definedName>
    <definedName name="цена___6___3">#REF!</definedName>
    <definedName name="цена___6___4" localSheetId="2">#REF!</definedName>
    <definedName name="цена___6___4">#REF!</definedName>
    <definedName name="цена___6___5">NA()</definedName>
    <definedName name="цена___6___6" localSheetId="2">#REF!</definedName>
    <definedName name="цена___6___6">#REF!</definedName>
    <definedName name="цена___6___6___0" localSheetId="2">#REF!</definedName>
    <definedName name="цена___6___6___0">#REF!</definedName>
    <definedName name="цена___6___7">NA()</definedName>
    <definedName name="цена___6___8" localSheetId="2">#REF!</definedName>
    <definedName name="цена___6___8">#REF!</definedName>
    <definedName name="цена___6___8___0" localSheetId="2">#REF!</definedName>
    <definedName name="цена___6___8___0">#REF!</definedName>
    <definedName name="цена___6___9">"$#ССЫЛ!.$L$1:$L$32000"</definedName>
    <definedName name="цена___6_1" localSheetId="2">#REF!</definedName>
    <definedName name="цена___6_1">#REF!</definedName>
    <definedName name="цена___6_3" localSheetId="2">#REF!</definedName>
    <definedName name="цена___6_3">#REF!</definedName>
    <definedName name="цена___6_5">NA()</definedName>
    <definedName name="цена___7" localSheetId="2">#REF!</definedName>
    <definedName name="цена___7">#REF!</definedName>
    <definedName name="цена___7___0" localSheetId="2">#REF!</definedName>
    <definedName name="цена___7___0">#REF!</definedName>
    <definedName name="цена___7___0___0" localSheetId="2">#REF!</definedName>
    <definedName name="цена___7___0___0">#REF!</definedName>
    <definedName name="цена___7___10" localSheetId="2">#REF!</definedName>
    <definedName name="цена___7___10">#REF!</definedName>
    <definedName name="цена___7___2" localSheetId="2">#REF!</definedName>
    <definedName name="цена___7___2">#REF!</definedName>
    <definedName name="цена___7___4" localSheetId="2">#REF!</definedName>
    <definedName name="цена___7___4">#REF!</definedName>
    <definedName name="цена___7___6" localSheetId="2">#REF!</definedName>
    <definedName name="цена___7___6">#REF!</definedName>
    <definedName name="цена___7___8" localSheetId="2">#REF!</definedName>
    <definedName name="цена___7___8">#REF!</definedName>
    <definedName name="цена___8" localSheetId="2">#REF!</definedName>
    <definedName name="цена___8">#REF!</definedName>
    <definedName name="цена___8___0" localSheetId="2">#REF!</definedName>
    <definedName name="цена___8___0">#REF!</definedName>
    <definedName name="цена___8___0___0" localSheetId="2">#REF!</definedName>
    <definedName name="цена___8___0___0">#REF!</definedName>
    <definedName name="цена___8___0___0___0" localSheetId="2">#REF!</definedName>
    <definedName name="цена___8___0___0___0">#REF!</definedName>
    <definedName name="цена___8___0___0___0___0" localSheetId="2">#REF!</definedName>
    <definedName name="цена___8___0___0___0___0">#REF!</definedName>
    <definedName name="цена___8___0___1" localSheetId="2">#REF!</definedName>
    <definedName name="цена___8___0___1">#REF!</definedName>
    <definedName name="цена___8___0___5" localSheetId="2">#REF!</definedName>
    <definedName name="цена___8___0___5">#REF!</definedName>
    <definedName name="цена___8___0_1" localSheetId="2">#REF!</definedName>
    <definedName name="цена___8___0_1">#REF!</definedName>
    <definedName name="цена___8___0_3" localSheetId="2">#REF!</definedName>
    <definedName name="цена___8___0_3">#REF!</definedName>
    <definedName name="цена___8___0_5" localSheetId="2">#REF!</definedName>
    <definedName name="цена___8___0_5">#REF!</definedName>
    <definedName name="цена___8___1" localSheetId="2">#REF!</definedName>
    <definedName name="цена___8___1">#REF!</definedName>
    <definedName name="цена___8___10" localSheetId="2">#REF!</definedName>
    <definedName name="цена___8___10">#REF!</definedName>
    <definedName name="цена___8___12" localSheetId="2">#REF!</definedName>
    <definedName name="цена___8___12">#REF!</definedName>
    <definedName name="цена___8___2" localSheetId="2">#REF!</definedName>
    <definedName name="цена___8___2">#REF!</definedName>
    <definedName name="цена___8___4" localSheetId="2">#REF!</definedName>
    <definedName name="цена___8___4">#REF!</definedName>
    <definedName name="цена___8___5" localSheetId="2">#REF!</definedName>
    <definedName name="цена___8___5">#REF!</definedName>
    <definedName name="цена___8___6" localSheetId="2">#REF!</definedName>
    <definedName name="цена___8___6">#REF!</definedName>
    <definedName name="цена___8___6___0" localSheetId="2">#REF!</definedName>
    <definedName name="цена___8___6___0">#REF!</definedName>
    <definedName name="цена___8___7" localSheetId="2">#REF!</definedName>
    <definedName name="цена___8___7">#REF!</definedName>
    <definedName name="цена___8___8" localSheetId="2">#REF!</definedName>
    <definedName name="цена___8___8">#REF!</definedName>
    <definedName name="цена___8___8___0" localSheetId="2">#REF!</definedName>
    <definedName name="цена___8___8___0">#REF!</definedName>
    <definedName name="цена___8___9">"$#ССЫЛ!.$L$1:$L$32000"</definedName>
    <definedName name="цена___8_1" localSheetId="2">#REF!</definedName>
    <definedName name="цена___8_1">#REF!</definedName>
    <definedName name="цена___8_3" localSheetId="2">#REF!</definedName>
    <definedName name="цена___8_3">#REF!</definedName>
    <definedName name="цена___8_5" localSheetId="2">#REF!</definedName>
    <definedName name="цена___8_5">#REF!</definedName>
    <definedName name="цена___9" localSheetId="2">#REF!</definedName>
    <definedName name="цена___9">#REF!</definedName>
    <definedName name="цена___9___0" localSheetId="2">#REF!</definedName>
    <definedName name="цена___9___0">#REF!</definedName>
    <definedName name="цена___9___0___0" localSheetId="2">#REF!</definedName>
    <definedName name="цена___9___0___0">#REF!</definedName>
    <definedName name="цена___9___0___0___0" localSheetId="2">#REF!</definedName>
    <definedName name="цена___9___0___0___0">#REF!</definedName>
    <definedName name="цена___9___0___0___0___0" localSheetId="2">#REF!</definedName>
    <definedName name="цена___9___0___0___0___0">#REF!</definedName>
    <definedName name="цена___9___0___5" localSheetId="2">#REF!</definedName>
    <definedName name="цена___9___0___5">#REF!</definedName>
    <definedName name="цена___9___0_5" localSheetId="2">#REF!</definedName>
    <definedName name="цена___9___0_5">#REF!</definedName>
    <definedName name="цена___9___10" localSheetId="2">#REF!</definedName>
    <definedName name="цена___9___10">#REF!</definedName>
    <definedName name="цена___9___2" localSheetId="2">#REF!</definedName>
    <definedName name="цена___9___2">#REF!</definedName>
    <definedName name="цена___9___4" localSheetId="2">#REF!</definedName>
    <definedName name="цена___9___4">#REF!</definedName>
    <definedName name="цена___9___5" localSheetId="2">#REF!</definedName>
    <definedName name="цена___9___5">#REF!</definedName>
    <definedName name="цена___9___6" localSheetId="2">#REF!</definedName>
    <definedName name="цена___9___6">#REF!</definedName>
    <definedName name="цена___9___8" localSheetId="2">#REF!</definedName>
    <definedName name="цена___9___8">#REF!</definedName>
    <definedName name="цена___9_1" localSheetId="2">#REF!</definedName>
    <definedName name="цена___9_1">#REF!</definedName>
    <definedName name="цена___9_3" localSheetId="2">#REF!</definedName>
    <definedName name="цена___9_3">#REF!</definedName>
    <definedName name="цена___9_5" localSheetId="2">#REF!</definedName>
    <definedName name="цена___9_5">#REF!</definedName>
    <definedName name="цена_1">NA()</definedName>
    <definedName name="цена_3">NA()</definedName>
    <definedName name="цена_4">NA()</definedName>
    <definedName name="цена_5">NA()</definedName>
    <definedName name="цук" localSheetId="2">#REF!</definedName>
    <definedName name="цук">#REF!</definedName>
    <definedName name="цы" localSheetId="2">#REF!</definedName>
    <definedName name="цы">#REF!</definedName>
    <definedName name="ч" localSheetId="2">#REF!</definedName>
    <definedName name="ч">#REF!</definedName>
    <definedName name="чс" localSheetId="2">#REF!</definedName>
    <definedName name="чс">#REF!</definedName>
    <definedName name="чть" localSheetId="2">#REF!</definedName>
    <definedName name="чть">#REF!</definedName>
    <definedName name="ччччч" localSheetId="2">#REF!</definedName>
    <definedName name="ччччч">#REF!</definedName>
    <definedName name="ЧЧЧЧЧЧ" localSheetId="2" hidden="1">'ОСР 01-01'!Header1-1 &amp; "." &amp; MAX(1,COUNTA(INDEX(#REF!,MATCH('ОСР 01-01'!Header1-1,#REF!,FALSE)):#REF!))</definedName>
    <definedName name="ЧЧЧЧЧЧ" localSheetId="1" hidden="1">[0]!Header1-1 &amp; "." &amp; MAX(1,COUNTA(INDEX(#REF!,MATCH([0]!Header1-1,#REF!,FALSE)):#REF!))</definedName>
    <definedName name="ЧЧЧЧЧЧ" hidden="1">[0]!Header1-1 &amp; "." &amp; MAX(1,COUNTA(INDEX(#REF!,MATCH([0]!Header1-1,#REF!,FALSE)):#REF!))</definedName>
    <definedName name="ш" localSheetId="2">#REF!</definedName>
    <definedName name="ш" localSheetId="1">#REF!</definedName>
    <definedName name="ш">#REF!</definedName>
    <definedName name="Шкафы_ТМ" localSheetId="2">#REF!</definedName>
    <definedName name="Шкафы_ТМ">#REF!</definedName>
    <definedName name="шлд" localSheetId="2">'[55]93-110'!#REF!</definedName>
    <definedName name="шлд">'[55]93-110'!#REF!</definedName>
    <definedName name="шшшш" localSheetId="2">#REF!</definedName>
    <definedName name="шшшш">#REF!</definedName>
    <definedName name="шшшшшшш" localSheetId="2">[2]мсн!#REF!</definedName>
    <definedName name="шшшшшшш">[2]мсн!#REF!</definedName>
    <definedName name="шщззхъх" localSheetId="2">#REF!</definedName>
    <definedName name="шщззхъх">#REF!</definedName>
    <definedName name="щ" localSheetId="2">#REF!</definedName>
    <definedName name="щ">#REF!</definedName>
    <definedName name="щщ" localSheetId="2">#REF!</definedName>
    <definedName name="щщ">#REF!</definedName>
    <definedName name="щщщщ" localSheetId="2">#REF!</definedName>
    <definedName name="щщщщ">#REF!</definedName>
    <definedName name="щщщщщщщщщщщщщ" localSheetId="2">#REF!</definedName>
    <definedName name="щщщщщщщщщщщщщ">#REF!</definedName>
    <definedName name="ъхз" localSheetId="2">#REF!</definedName>
    <definedName name="ъхз">#REF!</definedName>
    <definedName name="ы" localSheetId="2">#REF!</definedName>
    <definedName name="ы">#REF!</definedName>
    <definedName name="ЫВGGGGGGGGGGGGGGG" localSheetId="2">#REF!</definedName>
    <definedName name="ЫВGGGGGGGGGGGGGGG">#REF!</definedName>
    <definedName name="ыы">[56]свод!$A$7</definedName>
    <definedName name="ыыы" localSheetId="1">{0,"рублей";1,"рубль";2,"рубля";5,"рублей"}</definedName>
    <definedName name="ыыы">{0,"рублей";1,"рубль";2,"рубля";5,"рублей"}</definedName>
    <definedName name="ыыыы" localSheetId="2">[2]мсн!#REF!</definedName>
    <definedName name="ыыыы">[2]мсн!#REF!</definedName>
    <definedName name="ь" localSheetId="2">#REF!</definedName>
    <definedName name="ь">#REF!</definedName>
    <definedName name="эд" localSheetId="2">#REF!</definedName>
    <definedName name="эд">#REF!</definedName>
    <definedName name="эк" localSheetId="2">#REF!</definedName>
    <definedName name="эк">#REF!</definedName>
    <definedName name="эк1" localSheetId="2">#REF!</definedName>
    <definedName name="эк1">#REF!</definedName>
    <definedName name="эко" localSheetId="2">#REF!</definedName>
    <definedName name="эко">#REF!</definedName>
    <definedName name="эко___0" localSheetId="2">#REF!</definedName>
    <definedName name="эко___0">#REF!</definedName>
    <definedName name="эко___4" localSheetId="2">#REF!</definedName>
    <definedName name="эко___4">#REF!</definedName>
    <definedName name="эко___5" localSheetId="2">#REF!</definedName>
    <definedName name="эко___5">#REF!</definedName>
    <definedName name="эко___6" localSheetId="2">#REF!</definedName>
    <definedName name="эко___6">#REF!</definedName>
    <definedName name="эко___7" localSheetId="2">#REF!</definedName>
    <definedName name="эко___7">#REF!</definedName>
    <definedName name="эко___8" localSheetId="2">#REF!</definedName>
    <definedName name="эко___8">#REF!</definedName>
    <definedName name="эко___9" localSheetId="2">#REF!</definedName>
    <definedName name="эко___9">#REF!</definedName>
    <definedName name="эко_5" localSheetId="2">#REF!</definedName>
    <definedName name="эко_5">#REF!</definedName>
    <definedName name="эко1" localSheetId="2">#REF!</definedName>
    <definedName name="эко1">#REF!</definedName>
    <definedName name="экол.1" localSheetId="2">[49]топография!#REF!</definedName>
    <definedName name="экол.1">[49]топография!#REF!</definedName>
    <definedName name="экол1" localSheetId="2">#REF!</definedName>
    <definedName name="экол1">#REF!</definedName>
    <definedName name="экол2" localSheetId="2">#REF!</definedName>
    <definedName name="экол2">#REF!</definedName>
    <definedName name="эколог" localSheetId="2">#REF!</definedName>
    <definedName name="эколог">#REF!</definedName>
    <definedName name="экология">NA()</definedName>
    <definedName name="ЭлеСи">[57]Коэфф1.!$E$7</definedName>
    <definedName name="ЭлеСи_1" localSheetId="2">#REF!</definedName>
    <definedName name="ЭлеСи_1">#REF!</definedName>
    <definedName name="ЭЛСИ_Т" localSheetId="2">#REF!</definedName>
    <definedName name="ЭЛСИ_Т">#REF!</definedName>
    <definedName name="эээ" localSheetId="2">[2]мсн!#REF!</definedName>
    <definedName name="эээ">[2]мсн!#REF!</definedName>
    <definedName name="ю_" localSheetId="2">#REF!</definedName>
    <definedName name="ю_">#REF!</definedName>
    <definedName name="юж" localSheetId="2">#REF!</definedName>
    <definedName name="юж">#REF!</definedName>
    <definedName name="я" localSheetId="2">#REF!</definedName>
    <definedName name="я">#REF!</definedName>
    <definedName name="яя" localSheetId="2">#REF!</definedName>
    <definedName name="яя">#REF!</definedName>
    <definedName name="яяя" localSheetId="2">#REF!</definedName>
    <definedName name="яяя">#REF!</definedName>
    <definedName name="Я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45" l="1"/>
  <c r="E12" i="45"/>
  <c r="E13" i="45" s="1"/>
  <c r="E14" i="45" s="1"/>
  <c r="G51" i="19"/>
  <c r="F51" i="19"/>
  <c r="E51" i="19"/>
  <c r="D51" i="19"/>
  <c r="H51" i="19" s="1"/>
  <c r="O154" i="41" l="1"/>
  <c r="O103" i="42"/>
  <c r="N79" i="42"/>
  <c r="O101" i="42"/>
  <c r="N128" i="41"/>
  <c r="G13" i="18" l="1"/>
  <c r="E10" i="44"/>
  <c r="E11" i="44" s="1"/>
  <c r="E12" i="44" l="1"/>
  <c r="E13" i="44" s="1"/>
  <c r="G4" i="15"/>
  <c r="G5" i="15"/>
  <c r="G9" i="15"/>
  <c r="D10" i="2" s="1"/>
  <c r="N83" i="42"/>
  <c r="N80" i="42"/>
  <c r="D8" i="2"/>
  <c r="N140" i="41"/>
  <c r="N133" i="41"/>
  <c r="N127" i="41"/>
  <c r="D9" i="2"/>
  <c r="N100" i="42"/>
  <c r="N99" i="42"/>
  <c r="O99" i="42" s="1"/>
  <c r="N98" i="42"/>
  <c r="D11" i="2"/>
  <c r="O140" i="41"/>
  <c r="O153" i="41" s="1"/>
  <c r="O98" i="42"/>
  <c r="N51" i="43"/>
  <c r="N50" i="43"/>
  <c r="N39" i="43"/>
  <c r="N33" i="43"/>
  <c r="O152" i="41" l="1"/>
  <c r="N97" i="42"/>
  <c r="O100" i="42" s="1"/>
  <c r="O102" i="42"/>
  <c r="N138" i="41" l="1"/>
  <c r="N151" i="41" s="1"/>
  <c r="O151" i="41" s="1"/>
  <c r="D5" i="15" l="1"/>
  <c r="D4" i="15"/>
  <c r="G7" i="15"/>
  <c r="G6" i="15"/>
  <c r="M11" i="2" l="1"/>
  <c r="F13" i="16" l="1"/>
  <c r="D7" i="2" l="1"/>
  <c r="G20" i="19"/>
  <c r="F20" i="19"/>
  <c r="D20" i="19"/>
  <c r="D4" i="2"/>
  <c r="G14" i="37"/>
  <c r="F14" i="37"/>
  <c r="D14" i="37"/>
  <c r="C2" i="37"/>
  <c r="D3" i="2" l="1"/>
  <c r="E13" i="37"/>
  <c r="H13" i="37"/>
  <c r="H14" i="37" s="1"/>
  <c r="E14" i="37" l="1"/>
  <c r="E20" i="19"/>
  <c r="F47" i="19" l="1"/>
  <c r="F26" i="19"/>
  <c r="G38" i="2" l="1"/>
  <c r="G3" i="2" l="1"/>
  <c r="D34" i="2"/>
  <c r="D37" i="2"/>
  <c r="G14" i="17" s="1"/>
  <c r="D35" i="2"/>
  <c r="D36" i="2"/>
  <c r="D33" i="2" l="1"/>
  <c r="G33" i="2" s="1"/>
  <c r="G27" i="19" l="1"/>
  <c r="G14" i="16"/>
  <c r="D32" i="2" l="1"/>
  <c r="G17" i="17" s="1"/>
  <c r="H17" i="17" s="1"/>
  <c r="D30" i="2"/>
  <c r="D29" i="2"/>
  <c r="D14" i="2"/>
  <c r="D13" i="2"/>
  <c r="D22" i="2" l="1"/>
  <c r="D17" i="2"/>
  <c r="D31" i="2"/>
  <c r="D28" i="2" l="1"/>
  <c r="G28" i="2" s="1"/>
  <c r="D27" i="2"/>
  <c r="G16" i="17" s="1"/>
  <c r="H16" i="17" s="1"/>
  <c r="D25" i="2"/>
  <c r="D24" i="2"/>
  <c r="D19" i="2"/>
  <c r="D20" i="2" l="1"/>
  <c r="D26" i="2" l="1"/>
  <c r="D21" i="2"/>
  <c r="D16" i="2"/>
  <c r="D12" i="2" s="1"/>
  <c r="D23" i="2" l="1"/>
  <c r="G23" i="2" s="1"/>
  <c r="G15" i="17" l="1"/>
  <c r="F45" i="19" l="1"/>
  <c r="E45" i="19"/>
  <c r="D45" i="19"/>
  <c r="H44" i="19"/>
  <c r="F40" i="19"/>
  <c r="E40" i="19"/>
  <c r="D40" i="19"/>
  <c r="F35" i="19"/>
  <c r="E35" i="19"/>
  <c r="D35" i="19"/>
  <c r="H33" i="19"/>
  <c r="H32" i="19"/>
  <c r="H31" i="19"/>
  <c r="H30" i="19"/>
  <c r="G24" i="19"/>
  <c r="G28" i="19" s="1"/>
  <c r="F24" i="19"/>
  <c r="E24" i="19"/>
  <c r="D24" i="19"/>
  <c r="H23" i="19"/>
  <c r="H22" i="19"/>
  <c r="H21" i="19"/>
  <c r="H20" i="19"/>
  <c r="C2" i="17" l="1"/>
  <c r="C2" i="16"/>
  <c r="C2" i="18"/>
  <c r="H24" i="19"/>
  <c r="E18" i="17" l="1"/>
  <c r="F18" i="17"/>
  <c r="D18" i="17"/>
  <c r="E14" i="18"/>
  <c r="F14" i="18"/>
  <c r="D14" i="18"/>
  <c r="G13" i="17" l="1"/>
  <c r="G14" i="18" l="1"/>
  <c r="G43" i="19" s="1"/>
  <c r="H43" i="19" l="1"/>
  <c r="G45" i="19"/>
  <c r="H45" i="19" s="1"/>
  <c r="H15" i="17"/>
  <c r="G18" i="17"/>
  <c r="H13" i="17"/>
  <c r="E13" i="16"/>
  <c r="E47" i="19" l="1"/>
  <c r="E26" i="19"/>
  <c r="F14" i="16"/>
  <c r="F27" i="19"/>
  <c r="H14" i="17"/>
  <c r="H18" i="17" s="1"/>
  <c r="D18" i="2"/>
  <c r="D13" i="16"/>
  <c r="D47" i="19" l="1"/>
  <c r="D26" i="19"/>
  <c r="D27" i="19" s="1"/>
  <c r="D28" i="19" s="1"/>
  <c r="D36" i="19" s="1"/>
  <c r="D41" i="19" s="1"/>
  <c r="D46" i="19" s="1"/>
  <c r="D14" i="16"/>
  <c r="E14" i="16"/>
  <c r="E27" i="19"/>
  <c r="E28" i="19" s="1"/>
  <c r="E36" i="19" s="1"/>
  <c r="E41" i="19" s="1"/>
  <c r="E46" i="19" s="1"/>
  <c r="G34" i="19"/>
  <c r="H34" i="19" s="1"/>
  <c r="H35" i="19" s="1"/>
  <c r="F53" i="19"/>
  <c r="F28" i="19"/>
  <c r="F36" i="19" s="1"/>
  <c r="F41" i="19" s="1"/>
  <c r="F46" i="19" s="1"/>
  <c r="G35" i="19" l="1"/>
  <c r="G36" i="19" s="1"/>
  <c r="E50" i="19"/>
  <c r="F56" i="19"/>
  <c r="F52" i="19"/>
  <c r="E53" i="19"/>
  <c r="H26" i="19"/>
  <c r="F50" i="19"/>
  <c r="H13" i="18"/>
  <c r="H14" i="18" s="1"/>
  <c r="E56" i="19" l="1"/>
  <c r="H27" i="19"/>
  <c r="H28" i="19" s="1"/>
  <c r="H36" i="19" s="1"/>
  <c r="G39" i="19" s="1"/>
  <c r="F58" i="19"/>
  <c r="F54" i="19"/>
  <c r="F55" i="19" s="1"/>
  <c r="D50" i="19"/>
  <c r="E54" i="19"/>
  <c r="E55" i="19" s="1"/>
  <c r="E52" i="19"/>
  <c r="E58" i="19"/>
  <c r="D53" i="19"/>
  <c r="D52" i="19" l="1"/>
  <c r="E57" i="19"/>
  <c r="D56" i="19"/>
  <c r="F57" i="19"/>
  <c r="H13" i="16"/>
  <c r="H14" i="16" l="1"/>
  <c r="D58" i="19"/>
  <c r="D54" i="19"/>
  <c r="D55" i="19" l="1"/>
  <c r="G12" i="2"/>
  <c r="G18" i="2"/>
  <c r="D57" i="19" l="1"/>
  <c r="H38" i="19" l="1"/>
  <c r="G50" i="19" l="1"/>
  <c r="H50" i="19" s="1"/>
  <c r="H49" i="19"/>
  <c r="H39" i="19"/>
  <c r="G40" i="19"/>
  <c r="G41" i="19" s="1"/>
  <c r="G46" i="19" s="1"/>
  <c r="G47" i="19" l="1"/>
  <c r="H40" i="19"/>
  <c r="H41" i="19" s="1"/>
  <c r="H46" i="19" s="1"/>
  <c r="H47" i="19" l="1"/>
  <c r="G53" i="19"/>
  <c r="G56" i="19" l="1"/>
  <c r="G58" i="19" s="1"/>
  <c r="H58" i="19" s="1"/>
  <c r="G52" i="19"/>
  <c r="H53" i="19"/>
  <c r="H52" i="19" l="1"/>
  <c r="G54" i="19"/>
  <c r="H56" i="19"/>
  <c r="G55" i="19" l="1"/>
  <c r="H54" i="19"/>
  <c r="H55" i="19" l="1"/>
  <c r="G57" i="19"/>
  <c r="H57" i="19" s="1"/>
</calcChain>
</file>

<file path=xl/comments1.xml><?xml version="1.0" encoding="utf-8"?>
<comments xmlns="http://schemas.openxmlformats.org/spreadsheetml/2006/main">
  <authors>
    <author>Сергей</author>
    <author>Алексей</author>
    <author>Alex Sosedko</author>
    <author>Alex</author>
  </authors>
  <commentList>
    <comment ref="A4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локальной сметы&gt;   &lt;Регистрационный номер локальной сметы&gt;</t>
        </r>
      </text>
    </comment>
    <comment ref="A7" authorId="1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Титул::&lt;Итого по расчету&gt; &lt;Единица измерения стомости&gt;</t>
        </r>
      </text>
    </comment>
    <comment ref="D9" authorId="1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E9" authorId="1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A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ПИР::&lt;Номер позиции по смете&gt;</t>
        </r>
      </text>
    </comment>
    <comment ref="B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ПИР::&lt;Наименование (текстовая часть) расценки&gt;, &lt;Расчет физ. объема&gt;(&lt;Ед. измерения по расценке&gt;)&lt;Пустой идентификатор&gt;</t>
        </r>
      </text>
    </comment>
    <comment ref="C10" authorId="2" shapeId="0">
      <text>
        <r>
          <rPr>
            <sz val="8"/>
            <color indexed="81"/>
            <rFont val="Tahoma"/>
            <family val="2"/>
            <charset val="204"/>
          </rPr>
          <t xml:space="preserve"> ПИР::&lt;Номера частей&gt;
(&lt;Обоснование (код) позиции&gt;)&lt;Пустой идентификатор&gt;&lt;Наименование коэффициентов со значениями&gt;</t>
        </r>
      </text>
    </comment>
    <comment ref="D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ПИР::&lt;Расчет стомости&gt;</t>
        </r>
      </text>
    </comment>
    <comment ref="E10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ПИР::&lt;Стоимость&gt;&lt;Стоимость КОС&gt;</t>
        </r>
      </text>
    </comment>
  </commentList>
</comments>
</file>

<file path=xl/comments2.xml><?xml version="1.0" encoding="utf-8"?>
<comments xmlns="http://schemas.openxmlformats.org/spreadsheetml/2006/main">
  <authors>
    <author>Сергей</author>
    <author>Алексей</author>
    <author>Alex Sosedko</author>
    <author>Alex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локальной сметы&gt;   &lt;Регистрационный номер локальной сметы&gt;</t>
        </r>
      </text>
    </comment>
    <comment ref="A5" authorId="1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Титул::&lt;Итого по расчету&gt; &lt;Единица измерения стомости&gt;</t>
        </r>
      </text>
    </comment>
    <comment ref="D7" authorId="1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E7" authorId="1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A8" authorId="0" shapeId="0">
      <text>
        <r>
          <rPr>
            <sz val="8"/>
            <color indexed="81"/>
            <rFont val="Tahoma"/>
            <family val="2"/>
            <charset val="204"/>
          </rPr>
          <t xml:space="preserve"> ПИР::&lt;Номер позиции по смете&gt;</t>
        </r>
      </text>
    </comment>
    <comment ref="B8" authorId="0" shapeId="0">
      <text>
        <r>
          <rPr>
            <sz val="8"/>
            <color indexed="81"/>
            <rFont val="Tahoma"/>
            <family val="2"/>
            <charset val="204"/>
          </rPr>
          <t xml:space="preserve"> ПИР::&lt;Наименование (текстовая часть) расценки&gt;, &lt;Расчет физ. объема&gt;(&lt;Ед. измерения по расценке&gt;)&lt;Пустой идентификатор&gt;</t>
        </r>
      </text>
    </comment>
    <comment ref="C8" authorId="2" shapeId="0">
      <text>
        <r>
          <rPr>
            <sz val="8"/>
            <color indexed="81"/>
            <rFont val="Tahoma"/>
            <family val="2"/>
            <charset val="204"/>
          </rPr>
          <t xml:space="preserve"> ПИР::&lt;Номера частей&gt;
(&lt;Обоснование (код) позиции&gt;)&lt;Пустой идентификатор&gt;&lt;Наименование коэффициентов со значениями&gt;</t>
        </r>
      </text>
    </comment>
    <comment ref="D8" authorId="0" shapeId="0">
      <text>
        <r>
          <rPr>
            <sz val="8"/>
            <color indexed="81"/>
            <rFont val="Tahoma"/>
            <family val="2"/>
            <charset val="204"/>
          </rPr>
          <t xml:space="preserve"> ПИР::&lt;Расчет стомости&gt;</t>
        </r>
      </text>
    </comment>
    <comment ref="E8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ПИР::&lt;Стоимость&gt;&lt;Стоимость КОС&gt;</t>
        </r>
      </text>
    </comment>
  </commentList>
</comments>
</file>

<file path=xl/sharedStrings.xml><?xml version="1.0" encoding="utf-8"?>
<sst xmlns="http://schemas.openxmlformats.org/spreadsheetml/2006/main" count="1237" uniqueCount="711">
  <si>
    <t>ЛСР</t>
  </si>
  <si>
    <t>Уд. Стоим, тыс. руб.</t>
  </si>
  <si>
    <t>Стоимость, тыс. руб. без НДС</t>
  </si>
  <si>
    <t>НДС - 20.0 %</t>
  </si>
  <si>
    <t/>
  </si>
  <si>
    <t>п.179 Приказа Минстрой России №421/пр от 04.08.2020</t>
  </si>
  <si>
    <t>Непредвиденные затраты</t>
  </si>
  <si>
    <t>Итого по Главе 12</t>
  </si>
  <si>
    <t>п.173 Приказа Минстрой России №421/пр от 04.08.2020</t>
  </si>
  <si>
    <t>Глава 12. Проектные и изыскательские работы</t>
  </si>
  <si>
    <t>Итого по Главам 1-10</t>
  </si>
  <si>
    <t>Итого по Главе 10</t>
  </si>
  <si>
    <t>Постановление Правительства РФ от 21 июня 2010 г. № 468</t>
  </si>
  <si>
    <t>Глава 10. Содержание службы заказчика. Строительный контроль</t>
  </si>
  <si>
    <t>Итого по Главам 1-9</t>
  </si>
  <si>
    <t>Итого по Главе 9</t>
  </si>
  <si>
    <t>Постановление Правительства РФ от 02.10.2002 №729</t>
  </si>
  <si>
    <t>ГСН 81-05-01-2007, табл.2</t>
  </si>
  <si>
    <t>Глава 9. Прочие работы и затраты</t>
  </si>
  <si>
    <t>Итого по Главам 1-7</t>
  </si>
  <si>
    <t>Итого по Главе 2</t>
  </si>
  <si>
    <t>Глава 2. Основные объекты строительства</t>
  </si>
  <si>
    <t>Итого по Главе 1</t>
  </si>
  <si>
    <t>Глава 1. Подготовка территории строительства</t>
  </si>
  <si>
    <t>Наименование локальных сметных расчетов (смет), затрат</t>
  </si>
  <si>
    <t>Обоснование</t>
  </si>
  <si>
    <t>№ п/п</t>
  </si>
  <si>
    <t>(наименование стройки)</t>
  </si>
  <si>
    <t>«____»________________20___ г.</t>
  </si>
  <si>
    <t>прочих затрат</t>
  </si>
  <si>
    <t>монтажных работ</t>
  </si>
  <si>
    <t xml:space="preserve">Снегоборьба </t>
  </si>
  <si>
    <t xml:space="preserve">Затраты, связанные с командированием рабочих для выполнения СМР </t>
  </si>
  <si>
    <t xml:space="preserve">Аварийный запас </t>
  </si>
  <si>
    <t xml:space="preserve">Непредвиденные затраты </t>
  </si>
  <si>
    <t xml:space="preserve">Авторский надзор </t>
  </si>
  <si>
    <t>Кол-во технологических решений</t>
  </si>
  <si>
    <t>Примечание: *) для целей сопоставления с расценками по УНЦ, детализацию по ЛСР выполнить в номенклатуре по УНЦ или подробнее</t>
  </si>
  <si>
    <t>Стоимость в столбце п.4 указывается для заданного количества технологических решений т.е. с учетом перевода объемов работ по проекту-аналогу в заданные объемы по ТР в т.ч. перевода (при необходимости) расценок ТЕР в ФЕР с учетом текуищих индексов сметной стоимости</t>
  </si>
  <si>
    <t>Технические показатели</t>
  </si>
  <si>
    <t>Измеритель</t>
  </si>
  <si>
    <t>Наименование проекта-аналога (сметного расчета)</t>
  </si>
  <si>
    <t>Наименование расчета*)</t>
  </si>
  <si>
    <t>Пусконаладочные работы</t>
  </si>
  <si>
    <t>09-01</t>
  </si>
  <si>
    <t>ГСН 81-05-02-2007 п. 2.4 3,2%*0,9</t>
  </si>
  <si>
    <t>Производство работ в зимнее время 2,88%</t>
  </si>
  <si>
    <t>комплекс</t>
  </si>
  <si>
    <t>Сметная стоимость</t>
  </si>
  <si>
    <t>Общая сметная стоимость</t>
  </si>
  <si>
    <t>строительных работ</t>
  </si>
  <si>
    <t>оборудования, мебели и инвентаря</t>
  </si>
  <si>
    <t>шт.</t>
  </si>
  <si>
    <t>2. В части наличия обосновывающих материалов цен на оборудование и материалы необходимо прикладывать обоснование стоимости в сводной таблице в следующем виде:</t>
  </si>
  <si>
    <t>Наименование</t>
  </si>
  <si>
    <t>Ед. изм.</t>
  </si>
  <si>
    <t>Кол-во</t>
  </si>
  <si>
    <t>Напряжение</t>
  </si>
  <si>
    <t>Технические характеристики</t>
  </si>
  <si>
    <t>ИТОГО, тыс. руб. без НДС</t>
  </si>
  <si>
    <t>Источник ценовой информации</t>
  </si>
  <si>
    <t>компл.</t>
  </si>
  <si>
    <t>Прибор учета трехфазный с ТТ с перекидкой СИП-4, 16 мм2</t>
  </si>
  <si>
    <t>Прибор учета трехфазный  с перекидкой СИП-4, 16 мм2</t>
  </si>
  <si>
    <t>Проектные работы</t>
  </si>
  <si>
    <t>Итого по Главам 1-12, в т.ч.</t>
  </si>
  <si>
    <t>Итого непредвиденные затраты, в т.ч.</t>
  </si>
  <si>
    <t>Итого с непредвиденными затратами, в т.ч.</t>
  </si>
  <si>
    <t>Итого Налоги, в т.ч.</t>
  </si>
  <si>
    <t>Всего по сводному расчету в текущих ценах, в т.ч.</t>
  </si>
  <si>
    <t>Форма № 3</t>
  </si>
  <si>
    <t>Наименование стройки</t>
  </si>
  <si>
    <t>ОБЪЕКТНЫЙ СМЕТНЫЙ РАСЧЕТ №</t>
  </si>
  <si>
    <t>02-01</t>
  </si>
  <si>
    <t>Наименование сметы</t>
  </si>
  <si>
    <t>Итого</t>
  </si>
  <si>
    <t>12-01</t>
  </si>
  <si>
    <t>ОСР 02-01</t>
  </si>
  <si>
    <t>ОСР 09-01</t>
  </si>
  <si>
    <t>Строительные работы</t>
  </si>
  <si>
    <t>Монтажные работы</t>
  </si>
  <si>
    <t>Оборудование</t>
  </si>
  <si>
    <t>ОСР 12-01</t>
  </si>
  <si>
    <t>Прибор учета трехфазный, в т.ч.:</t>
  </si>
  <si>
    <t>Прибор учета трехфазный с ТТ, в т.ч.:</t>
  </si>
  <si>
    <t>Разработка проектной документации</t>
  </si>
  <si>
    <t>2023 год</t>
  </si>
  <si>
    <t>Затраты на проведение пусконаладочных работ_Прибор учета трехфазный_2023 год</t>
  </si>
  <si>
    <t>Затраты на проведение пусконаладочных работ_Прибор учета трехфазный с ТТ _2023 год</t>
  </si>
  <si>
    <t>Строительный контроль</t>
  </si>
  <si>
    <t>СБЦП "Объекты энергетики. Электросетевые объекты (2016)</t>
  </si>
  <si>
    <t xml:space="preserve">Содержание службы заказчика </t>
  </si>
  <si>
    <t>Маршрутизатор каналов связи (МКС)</t>
  </si>
  <si>
    <t>Установка приборов учета в соответствии с Федеральным законом от 27.12.2018 №522-ФЗ при истечении МПИ или срока эксплуатации, при отсутствии прибора учета у потребителя класса напряжения 0,22 (0,4) кВ (модернизация с автоматизацией под ключ), ЛС 09-01</t>
  </si>
  <si>
    <t>Установка приборов учета в соответствии с Федеральным законом от 27.12.2018 № 522-ФЗ приистечении МПИ или срока эксплуатации, при отсутствии прибора учета у потребителей класса напряжения 0,22 (0,4) кВ (приборы учета - 29578 шт.) для нужд Ульяновского ПО филиала ПАО "Россети Волга" - "Ульяновские распределительные сети", ЛС 09-01</t>
  </si>
  <si>
    <t>Установка приборов учета в соответствии с Федеральным законом от 27.12.2018 № 522-ФЗ приистечении МПИ или срока эксплуатации, при отсутствии прибора учета у потребителей класса напряжения 0,22 (0,4) кВ (приборы учета - 29578 шт.) для нужд Ульяновского ПО филиала ПАО "Россети Волга" - "Ульяновские распределительные сети", ЛС 02-03</t>
  </si>
  <si>
    <t>1</t>
  </si>
  <si>
    <t>2</t>
  </si>
  <si>
    <t>3</t>
  </si>
  <si>
    <t>шт</t>
  </si>
  <si>
    <t>4</t>
  </si>
  <si>
    <t>5</t>
  </si>
  <si>
    <t>6</t>
  </si>
  <si>
    <t>7</t>
  </si>
  <si>
    <t>Итоги по смете:</t>
  </si>
  <si>
    <t xml:space="preserve">  ВСЕГО по смете</t>
  </si>
  <si>
    <t>100 м</t>
  </si>
  <si>
    <t>9</t>
  </si>
  <si>
    <t>10</t>
  </si>
  <si>
    <t>11</t>
  </si>
  <si>
    <t>12</t>
  </si>
  <si>
    <t>13</t>
  </si>
  <si>
    <t>Установка приборов учета в соответствии с Федеральным законом от 27.12.2018 № 522-ФЗ приистечении МПИ или срока эксплуатации, при отсутствии прибора учета у потребителей класса напряжения 0,22 (0,4) кВ (приборы учета - 29578 шт.) для нужд Ульяновского ПО филиала ПАО "Россети Волга" - "Ульяновские распределительные сети", ЛС 02-01</t>
  </si>
  <si>
    <t>8</t>
  </si>
  <si>
    <t>Прибор учета трехфазный 6-10 кВ, в т.ч.:</t>
  </si>
  <si>
    <t>Прибор учета трехфазный 6-10 кВ с перекидкой СИП-4, 16 мм2</t>
  </si>
  <si>
    <t>Строительство (установка) ПКУ на ВЛ 10 кВ ф.1020 ПС 110 кВ Ильиновка в Сторожевском МО Татищевского района (договор ТП №2362-003372 СНТ «Родники)» «под ключ»,                  ЛС 02-01-01</t>
  </si>
  <si>
    <t>Строительство (установка) ПКУ на ВЛ 10 кВ ф.1020 ПС 110 кВ Ильиновка в Сторожевском МО Татищевского района (договор ТП №2362-003372 СНТ «Родники)» «под ключ»,                  ЛС 09-01-02</t>
  </si>
  <si>
    <t>Затраты на проведение пусконаладочных работ_Прибор учета трехфазный 6-10 кВ _2023 год</t>
  </si>
  <si>
    <t>Затраты на проведение пусконаладочных работ_Маршрутизатор каналов связи (МКС) _2023 год</t>
  </si>
  <si>
    <t>Строительство (установка) ПКУ на ВЛ 10 кВ ф.1020 ПС 110 кВ Ильиновка в Сторожевском МО Татищевского района (договор ТП №2362-003372 СНТ «Родники)» «под ключ», ЛС 09-01-02</t>
  </si>
  <si>
    <t>Установка приборов учета в соответствии с Федеральным законом от 27.12.2018 № 522-ФЗ приистечении МПИ или срока эксплуатации, при отсутствии прибора учета у потребителей класса напряжения 0,22 (0,4) кВ (приборы учета - 29578 шт.) для нужд Ульяновского ПО филиала ПАО "Россети Волга" - "Ульяновские распределительные сети", ЛС 02-05</t>
  </si>
  <si>
    <t>Сметная стоимость, тыс.руб.</t>
  </si>
  <si>
    <t>Общая сметная стоимость, тыс.руб.</t>
  </si>
  <si>
    <t>Общая сметная стоимость,   тыс. руб.</t>
  </si>
  <si>
    <t>Цена за ед.    тыс.руб</t>
  </si>
  <si>
    <t>Прибор учета трехфазный со щитом  с перекидкой СИП-4, 16 мм2</t>
  </si>
  <si>
    <t>Установка приборов учета в соответствии с Федеральным законом от 27.12.2018 № 522-ФЗ при истечении МПИ или срока эксплуатаци, при отсутствии прибора учета у потребителей класса напряжения 0,22 (0,4) кВ (приборы учета - 8599 шт.) для нужд Ульяновского ПО филиала ПАО "Россети Волга" - "Ульяновские распределительные сети" ЛС 09-01</t>
  </si>
  <si>
    <t>Установка приборов учета в соответствии с Федеральным законом от 27.12.2018 № 522-ФЗ при истечении МПИ или срока эксплуатаци, при отсутствии прибора учета у потребителей класса напряжения 0,22 (0,4) кВ (приборы учета - 8599 шт.) для нужд Ульяновского ПО филиала ПАО "Россети Волга" - "Ульяновские распределительные сети" ЛС 02-03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</si>
  <si>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</si>
  <si>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</si>
  <si>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</si>
  <si>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</si>
  <si>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</si>
  <si>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</si>
  <si>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</si>
  <si>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</si>
  <si>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</si>
  <si>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</si>
  <si>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</si>
  <si>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</si>
  <si>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</si>
  <si>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</si>
  <si>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</si>
  <si>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</si>
  <si>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</si>
  <si>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</si>
  <si>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</si>
  <si>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</si>
  <si>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</si>
  <si>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Прибор учета трехфазный прямого включения РиМ 489.24 со щитом, в т.ч.:</t>
  </si>
  <si>
    <t>2024 год</t>
  </si>
  <si>
    <t>№ МР6/113/05/14 от 09.02.2024</t>
  </si>
  <si>
    <t>43</t>
  </si>
  <si>
    <t>42</t>
  </si>
  <si>
    <t>41</t>
  </si>
  <si>
    <t>40</t>
  </si>
  <si>
    <t>39</t>
  </si>
  <si>
    <t>38</t>
  </si>
  <si>
    <t>37</t>
  </si>
  <si>
    <t>36</t>
  </si>
  <si>
    <t>35</t>
  </si>
  <si>
    <t>100 измерений</t>
  </si>
  <si>
    <t>УТВЕРЖДАЮ:</t>
  </si>
  <si>
    <t>СОГЛАСОВАНО:</t>
  </si>
  <si>
    <t>Затраты на проведение пусконаладочных работ</t>
  </si>
  <si>
    <t>№ пп</t>
  </si>
  <si>
    <t>м</t>
  </si>
  <si>
    <t>96</t>
  </si>
  <si>
    <t>95</t>
  </si>
  <si>
    <t>94</t>
  </si>
  <si>
    <t>93</t>
  </si>
  <si>
    <t>92</t>
  </si>
  <si>
    <t>91</t>
  </si>
  <si>
    <t>90</t>
  </si>
  <si>
    <t>89</t>
  </si>
  <si>
    <t>88</t>
  </si>
  <si>
    <t>87</t>
  </si>
  <si>
    <t>Раздел 2. Оборудование</t>
  </si>
  <si>
    <t>канал</t>
  </si>
  <si>
    <t>система</t>
  </si>
  <si>
    <t>ОСР 01-01</t>
  </si>
  <si>
    <t>01-01</t>
  </si>
  <si>
    <t>Демонтажные работы</t>
  </si>
  <si>
    <t>ЭМ</t>
  </si>
  <si>
    <t>1000 м</t>
  </si>
  <si>
    <t>кг</t>
  </si>
  <si>
    <t>Модернизация (оснащение системой кондиционирования помещения серверной) здания по адресу: г.Саратов, ул. Большая Казачья, зд.17/39, стр.1</t>
  </si>
  <si>
    <t xml:space="preserve">Демонтажные работы </t>
  </si>
  <si>
    <t xml:space="preserve">Монтажные работы </t>
  </si>
  <si>
    <t>Демонтажные работы, в т.ч.:</t>
  </si>
  <si>
    <t>Монтажные работы, в т.ч.:</t>
  </si>
  <si>
    <t>Расчет предельной цены на основании 3-х ТКП от 19.07.2024 г</t>
  </si>
  <si>
    <t>Наружный блок сплит-системы RAC-SG75HP.D02/U SHOGUN FUNAI с монтажем на кронштейн</t>
  </si>
  <si>
    <t>Монтаж зимнего комплекта Ballu "Снегирь"</t>
  </si>
  <si>
    <t>Монтаж и программирование модуля автоматического регулирования ССМ-33-0.0</t>
  </si>
  <si>
    <t>Монтаж фреоновой трассы (включая выполнение прохода в стенах различной структуры)</t>
  </si>
  <si>
    <t xml:space="preserve">Внутренний блок сплит-системы RAC-SG75HP.D02/S SHOGUN FUNAI </t>
  </si>
  <si>
    <t>(должность, подпись, расшифровка)</t>
  </si>
  <si>
    <t>Проверил: ___________________________</t>
  </si>
  <si>
    <t>Составил: ___________________________</t>
  </si>
  <si>
    <t xml:space="preserve">      Сметная прибыль</t>
  </si>
  <si>
    <t xml:space="preserve">      Накладные расходы</t>
  </si>
  <si>
    <t xml:space="preserve">      Оборудование</t>
  </si>
  <si>
    <t xml:space="preserve">      ФОТ</t>
  </si>
  <si>
    <t xml:space="preserve">      Машины и механизмы</t>
  </si>
  <si>
    <t xml:space="preserve">      Материалы</t>
  </si>
  <si>
    <t xml:space="preserve">    В том числе:</t>
  </si>
  <si>
    <t xml:space="preserve">  Итого</t>
  </si>
  <si>
    <t xml:space="preserve">  Итого Оборудование</t>
  </si>
  <si>
    <t xml:space="preserve">  Итого Строительные работы</t>
  </si>
  <si>
    <t>в базовых ценах 2000г.</t>
  </si>
  <si>
    <t xml:space="preserve">   89% ФОТ (от 1147,39) (Поз. 5, 69-70)</t>
  </si>
  <si>
    <t xml:space="preserve">   83% ФОТ (от 4046,78) (Поз. 1-2, 4, 10-14, 20, 23, 25-34, 36, 38, 41-42, 46, 48-50, 52-57, 63, 66-68)</t>
  </si>
  <si>
    <t xml:space="preserve">   70% ФОТ (от 709,83) (Поз. 16-18, 40)</t>
  </si>
  <si>
    <t xml:space="preserve">  В том числе, справочно:</t>
  </si>
  <si>
    <t>Сметная прибыль</t>
  </si>
  <si>
    <t xml:space="preserve">   130% ФОТ (от 1147,39) (Поз. 5, 69-70)</t>
  </si>
  <si>
    <t xml:space="preserve">   128% ФОТ (от 4046,78) (Поз. 1-2, 4, 10-14, 20, 23, 25-34, 36, 38, 41-42, 46, 48-50, 52-57, 63, 66-68)</t>
  </si>
  <si>
    <t xml:space="preserve">   100% ФОТ (от 709,83) (Поз. 16-18, 40)</t>
  </si>
  <si>
    <t>Накладные расходы</t>
  </si>
  <si>
    <t>Итого прямые затраты по смете в базисных ценах</t>
  </si>
  <si>
    <r>
      <t>1744,48</t>
    </r>
    <r>
      <rPr>
        <i/>
        <sz val="6"/>
        <rFont val="Arial"/>
        <family val="2"/>
        <charset val="204"/>
      </rPr>
      <t xml:space="preserve">
15658,41/1,2/7,48</t>
    </r>
  </si>
  <si>
    <r>
      <t>Радиатор биметал БМ РБС 500 19 секц 3515Вт Сантехпром</t>
    </r>
    <r>
      <rPr>
        <i/>
        <sz val="7"/>
        <rFont val="Arial"/>
        <family val="2"/>
        <charset val="204"/>
      </rPr>
      <t xml:space="preserve">
МАТ=15658,41/1,2/7,48</t>
    </r>
  </si>
  <si>
    <t>Счет 1207 от 28.01.21</t>
  </si>
  <si>
    <r>
      <t>1469,03</t>
    </r>
    <r>
      <rPr>
        <i/>
        <sz val="6"/>
        <rFont val="Arial"/>
        <family val="2"/>
        <charset val="204"/>
      </rPr>
      <t xml:space="preserve">
13186,03/1,2/7,48</t>
    </r>
  </si>
  <si>
    <r>
      <t>Радиатор биметал БМ РБС 500 16 секц 2960Вт Сантехпром</t>
    </r>
    <r>
      <rPr>
        <i/>
        <sz val="7"/>
        <rFont val="Arial"/>
        <family val="2"/>
        <charset val="204"/>
      </rPr>
      <t xml:space="preserve">
МАТ=13186,03/1,2/7,48</t>
    </r>
  </si>
  <si>
    <r>
      <t>1377,22</t>
    </r>
    <r>
      <rPr>
        <i/>
        <sz val="6"/>
        <rFont val="Arial"/>
        <family val="2"/>
        <charset val="204"/>
      </rPr>
      <t xml:space="preserve">
12361,9/1,2/7,48</t>
    </r>
  </si>
  <si>
    <r>
      <t>Радиатор биметал БМ РБС 500 15 секц 2775Вт Сантехпром</t>
    </r>
    <r>
      <rPr>
        <i/>
        <sz val="7"/>
        <rFont val="Arial"/>
        <family val="2"/>
        <charset val="204"/>
      </rPr>
      <t xml:space="preserve">
МАТ=12361,9/1,2/7,48</t>
    </r>
  </si>
  <si>
    <r>
      <t>1190,56</t>
    </r>
    <r>
      <rPr>
        <i/>
        <sz val="6"/>
        <rFont val="Arial"/>
        <family val="2"/>
        <charset val="204"/>
      </rPr>
      <t xml:space="preserve">
10686,5/1,2/7,48</t>
    </r>
  </si>
  <si>
    <r>
      <t>Радиатор биметал БМ РБС 500 14 секц 2590Вт Сантехпром</t>
    </r>
    <r>
      <rPr>
        <i/>
        <sz val="7"/>
        <rFont val="Arial"/>
        <family val="2"/>
        <charset val="204"/>
      </rPr>
      <t xml:space="preserve">
МАТ=10686,5/1,2/7,48</t>
    </r>
  </si>
  <si>
    <r>
      <t>1105,53</t>
    </r>
    <r>
      <rPr>
        <i/>
        <sz val="6"/>
        <rFont val="Arial"/>
        <family val="2"/>
        <charset val="204"/>
      </rPr>
      <t xml:space="preserve">
9923,2/1,2/7,48</t>
    </r>
  </si>
  <si>
    <r>
      <t>Радиатор биметал БМ РБС 500 13секц 2405Вт Сантехпром</t>
    </r>
    <r>
      <rPr>
        <i/>
        <sz val="7"/>
        <rFont val="Arial"/>
        <family val="2"/>
        <charset val="204"/>
      </rPr>
      <t xml:space="preserve">
МАТ=9923,2/1,2/7,48</t>
    </r>
  </si>
  <si>
    <r>
      <t>1020,48</t>
    </r>
    <r>
      <rPr>
        <i/>
        <sz val="6"/>
        <rFont val="Arial"/>
        <family val="2"/>
        <charset val="204"/>
      </rPr>
      <t xml:space="preserve">
9159,8/1,2/7,48</t>
    </r>
  </si>
  <si>
    <r>
      <t>Радиатор биметал БМ РБС 500 12 секц 2220Вт Сантехпром</t>
    </r>
    <r>
      <rPr>
        <i/>
        <sz val="7"/>
        <rFont val="Arial"/>
        <family val="2"/>
        <charset val="204"/>
      </rPr>
      <t xml:space="preserve">
МАТ=9159,8/1,2/7,48</t>
    </r>
  </si>
  <si>
    <r>
      <t>850,4</t>
    </r>
    <r>
      <rPr>
        <i/>
        <sz val="6"/>
        <rFont val="Arial"/>
        <family val="2"/>
        <charset val="204"/>
      </rPr>
      <t xml:space="preserve">
7633,2/1,2/7,48</t>
    </r>
  </si>
  <si>
    <r>
      <t>Радиатор биметал БМ РБС 500 10 секц 1850Вт Сантехпром</t>
    </r>
    <r>
      <rPr>
        <i/>
        <sz val="7"/>
        <rFont val="Arial"/>
        <family val="2"/>
        <charset val="204"/>
      </rPr>
      <t xml:space="preserve">
МАТ=7633,2/1,2/7,48</t>
    </r>
  </si>
  <si>
    <r>
      <t>765,36</t>
    </r>
    <r>
      <rPr>
        <i/>
        <sz val="6"/>
        <rFont val="Arial"/>
        <family val="2"/>
        <charset val="204"/>
      </rPr>
      <t xml:space="preserve">
6869,9/1,2/7,48</t>
    </r>
  </si>
  <si>
    <r>
      <t>Радиатор биметал БМ РБС 500 9 секц 1665Вт Сантехпром</t>
    </r>
    <r>
      <rPr>
        <i/>
        <sz val="7"/>
        <rFont val="Arial"/>
        <family val="2"/>
        <charset val="204"/>
      </rPr>
      <t xml:space="preserve">
МАТ=6869,9/1,2/7,48</t>
    </r>
  </si>
  <si>
    <r>
      <t>680,33</t>
    </r>
    <r>
      <rPr>
        <i/>
        <sz val="6"/>
        <rFont val="Arial"/>
        <family val="2"/>
        <charset val="204"/>
      </rPr>
      <t xml:space="preserve">
6106,6/1,2/7,48</t>
    </r>
  </si>
  <si>
    <r>
      <t>Радиатор биметал БМ РБС 500 8 секц 1480Вт Сантехпром</t>
    </r>
    <r>
      <rPr>
        <i/>
        <sz val="7"/>
        <rFont val="Arial"/>
        <family val="2"/>
        <charset val="204"/>
      </rPr>
      <t xml:space="preserve">
МАТ=6106,6/1,2/7,48</t>
    </r>
  </si>
  <si>
    <r>
      <t>595,28</t>
    </r>
    <r>
      <rPr>
        <i/>
        <sz val="6"/>
        <rFont val="Arial"/>
        <family val="2"/>
        <charset val="204"/>
      </rPr>
      <t xml:space="preserve">
5343,2/1,2/7,48</t>
    </r>
  </si>
  <si>
    <r>
      <t>Радиатор биметал БМ РБС 500 7 секц 1295Вт Сантехпром</t>
    </r>
    <r>
      <rPr>
        <i/>
        <sz val="7"/>
        <rFont val="Arial"/>
        <family val="2"/>
        <charset val="204"/>
      </rPr>
      <t xml:space="preserve">
МАТ=5343,2/1,2/7,48</t>
    </r>
  </si>
  <si>
    <t>Раздел 6. Материалы</t>
  </si>
  <si>
    <r>
      <t>3745,1</t>
    </r>
    <r>
      <rPr>
        <i/>
        <sz val="6"/>
        <rFont val="Arial"/>
        <family val="2"/>
        <charset val="204"/>
      </rPr>
      <t xml:space="preserve">
23684/1,2/5,27</t>
    </r>
  </si>
  <si>
    <r>
      <t>MSZ-AP20VG Сплит - система  Mitsubishi Electric cWi-Fi / Внутренний блок MSZ-SF20VA</t>
    </r>
    <r>
      <rPr>
        <i/>
        <sz val="7"/>
        <rFont val="Arial"/>
        <family val="2"/>
        <charset val="204"/>
      </rPr>
      <t xml:space="preserve">
ПЗ=23684/1,2/5,27</t>
    </r>
  </si>
  <si>
    <t>Счет на оплату № 9 от 03.02.2021</t>
  </si>
  <si>
    <r>
      <t>86</t>
    </r>
    <r>
      <rPr>
        <i/>
        <sz val="9"/>
        <rFont val="Arial"/>
        <family val="2"/>
        <charset val="204"/>
      </rPr>
      <t xml:space="preserve">
О</t>
    </r>
  </si>
  <si>
    <r>
      <t>7535,74</t>
    </r>
    <r>
      <rPr>
        <i/>
        <sz val="6"/>
        <rFont val="Arial"/>
        <family val="2"/>
        <charset val="204"/>
      </rPr>
      <t xml:space="preserve">
47656/1,2/5,27</t>
    </r>
  </si>
  <si>
    <r>
      <t>MSZ-AP50VG Сплит - система  Mitsubishi Electric cWi-Fi / Внутренний блок MU-GA50VB</t>
    </r>
    <r>
      <rPr>
        <i/>
        <sz val="7"/>
        <rFont val="Arial"/>
        <family val="2"/>
        <charset val="204"/>
      </rPr>
      <t xml:space="preserve">
ПЗ=47656/1,2/5,27</t>
    </r>
  </si>
  <si>
    <r>
      <t>85</t>
    </r>
    <r>
      <rPr>
        <i/>
        <sz val="9"/>
        <rFont val="Arial"/>
        <family val="2"/>
        <charset val="204"/>
      </rPr>
      <t xml:space="preserve">
О</t>
    </r>
  </si>
  <si>
    <r>
      <t>4200,35</t>
    </r>
    <r>
      <rPr>
        <i/>
        <sz val="6"/>
        <rFont val="Arial"/>
        <family val="2"/>
        <charset val="204"/>
      </rPr>
      <t xml:space="preserve">
26563/1,2/5,27</t>
    </r>
  </si>
  <si>
    <r>
      <t>MSZ-AP25VGK Сплит - система  Mitsubishi Electric cWi-Fi /  Внутренний блок MSZ SF25VE</t>
    </r>
    <r>
      <rPr>
        <i/>
        <sz val="7"/>
        <rFont val="Arial"/>
        <family val="2"/>
        <charset val="204"/>
      </rPr>
      <t xml:space="preserve">
ПЗ=26563/1,2/5,27</t>
    </r>
  </si>
  <si>
    <r>
      <t>84</t>
    </r>
    <r>
      <rPr>
        <i/>
        <sz val="9"/>
        <rFont val="Arial"/>
        <family val="2"/>
        <charset val="204"/>
      </rPr>
      <t xml:space="preserve">
О</t>
    </r>
  </si>
  <si>
    <r>
      <t>3517,39</t>
    </r>
    <r>
      <rPr>
        <i/>
        <sz val="6"/>
        <rFont val="Arial"/>
        <family val="2"/>
        <charset val="204"/>
      </rPr>
      <t xml:space="preserve">
22244/1,2/5,27</t>
    </r>
  </si>
  <si>
    <r>
      <t>MSZ-AP15VG Сплит - система  Mitsubishi Electric cWi-Fi / Внутренний блок MSZ SF15VA</t>
    </r>
    <r>
      <rPr>
        <i/>
        <sz val="7"/>
        <rFont val="Arial"/>
        <family val="2"/>
        <charset val="204"/>
      </rPr>
      <t xml:space="preserve">
ПЗ=22244/1,2/5,27</t>
    </r>
  </si>
  <si>
    <r>
      <t>83</t>
    </r>
    <r>
      <rPr>
        <i/>
        <sz val="9"/>
        <rFont val="Arial"/>
        <family val="2"/>
        <charset val="204"/>
      </rPr>
      <t xml:space="preserve">
О</t>
    </r>
  </si>
  <si>
    <r>
      <t>5293,17</t>
    </r>
    <r>
      <rPr>
        <i/>
        <sz val="6"/>
        <rFont val="Arial"/>
        <family val="2"/>
        <charset val="204"/>
      </rPr>
      <t xml:space="preserve">
33474/1,2/5,27</t>
    </r>
  </si>
  <si>
    <r>
      <t>MSZ-AP35VGK Сплит - система  Mitsubishi Electric cWi-Fi / Внутренний блок MSZ GE35VA</t>
    </r>
    <r>
      <rPr>
        <i/>
        <sz val="7"/>
        <rFont val="Arial"/>
        <family val="2"/>
        <charset val="204"/>
      </rPr>
      <t xml:space="preserve">
ПЗ=33474/1,2/5,27</t>
    </r>
  </si>
  <si>
    <r>
      <t>82</t>
    </r>
    <r>
      <rPr>
        <i/>
        <sz val="9"/>
        <rFont val="Arial"/>
        <family val="2"/>
        <charset val="204"/>
      </rPr>
      <t xml:space="preserve">
О</t>
    </r>
  </si>
  <si>
    <r>
      <t>15355,95</t>
    </r>
    <r>
      <rPr>
        <i/>
        <sz val="6"/>
        <rFont val="Arial"/>
        <family val="2"/>
        <charset val="204"/>
      </rPr>
      <t xml:space="preserve">
97111/1,2/5,27</t>
    </r>
  </si>
  <si>
    <r>
      <t>MUZ-AP50VG Cплит-система MitsubishiElectric / Наружный блок Nхол=5 кВт (1  внутренний блок) MS-GA50VA</t>
    </r>
    <r>
      <rPr>
        <i/>
        <sz val="7"/>
        <rFont val="Arial"/>
        <family val="2"/>
        <charset val="204"/>
      </rPr>
      <t xml:space="preserve">
ПЗ=97111/1,2/5,27</t>
    </r>
  </si>
  <si>
    <r>
      <t>81</t>
    </r>
    <r>
      <rPr>
        <i/>
        <sz val="9"/>
        <rFont val="Arial"/>
        <family val="2"/>
        <charset val="204"/>
      </rPr>
      <t xml:space="preserve">
О</t>
    </r>
  </si>
  <si>
    <r>
      <t>15207,94</t>
    </r>
    <r>
      <rPr>
        <i/>
        <sz val="6"/>
        <rFont val="Arial"/>
        <family val="2"/>
        <charset val="204"/>
      </rPr>
      <t xml:space="preserve">
96175/1,2/5,27</t>
    </r>
  </si>
  <si>
    <r>
      <t>MXZ-2D42 VA Мульти сплит-система MitsubishiElectric / Наружный блок Nхол=4 кВт (до 2 внутренних блоков) MSZ-2D40VA</t>
    </r>
    <r>
      <rPr>
        <i/>
        <sz val="7"/>
        <rFont val="Arial"/>
        <family val="2"/>
        <charset val="204"/>
      </rPr>
      <t xml:space="preserve">
ПЗ=96175/1,2/5,27</t>
    </r>
  </si>
  <si>
    <r>
      <t>80</t>
    </r>
    <r>
      <rPr>
        <i/>
        <sz val="9"/>
        <rFont val="Arial"/>
        <family val="2"/>
        <charset val="204"/>
      </rPr>
      <t xml:space="preserve">
О</t>
    </r>
  </si>
  <si>
    <r>
      <t>21206,99</t>
    </r>
    <r>
      <rPr>
        <i/>
        <sz val="6"/>
        <rFont val="Arial"/>
        <family val="2"/>
        <charset val="204"/>
      </rPr>
      <t xml:space="preserve">
134113/1,2/5,27</t>
    </r>
  </si>
  <si>
    <r>
      <t>MXZ-3E54 VA Мульти сплит-система MitsubishiElectric / Наружный блок Nхол=5.4 кВт (до 3 внутренних блоков) MSZ-3D54VA</t>
    </r>
    <r>
      <rPr>
        <i/>
        <sz val="7"/>
        <rFont val="Arial"/>
        <family val="2"/>
        <charset val="204"/>
      </rPr>
      <t xml:space="preserve">
ПЗ=134113/1,2/5,27</t>
    </r>
  </si>
  <si>
    <r>
      <t>79</t>
    </r>
    <r>
      <rPr>
        <i/>
        <sz val="9"/>
        <rFont val="Arial"/>
        <family val="2"/>
        <charset val="204"/>
      </rPr>
      <t xml:space="preserve">
О</t>
    </r>
  </si>
  <si>
    <r>
      <t>24622,07</t>
    </r>
    <r>
      <rPr>
        <i/>
        <sz val="6"/>
        <rFont val="Arial"/>
        <family val="2"/>
        <charset val="204"/>
      </rPr>
      <t xml:space="preserve">
155710/1,2/5,27</t>
    </r>
  </si>
  <si>
    <r>
      <t>MXZ-3E68 VA Мульти сплит-система MitsubishiElectric / Наружный блок Nхол=6,8 кВт (до 3 внутренних блоков) MSZ-3D68VA</t>
    </r>
    <r>
      <rPr>
        <i/>
        <sz val="7"/>
        <rFont val="Arial"/>
        <family val="2"/>
        <charset val="204"/>
      </rPr>
      <t xml:space="preserve">
ПЗ=155710/1,2/5,27</t>
    </r>
  </si>
  <si>
    <r>
      <t>78</t>
    </r>
    <r>
      <rPr>
        <i/>
        <sz val="9"/>
        <rFont val="Arial"/>
        <family val="2"/>
        <charset val="204"/>
      </rPr>
      <t xml:space="preserve">
О</t>
    </r>
  </si>
  <si>
    <r>
      <t>19453,98</t>
    </r>
    <r>
      <rPr>
        <i/>
        <sz val="6"/>
        <rFont val="Arial"/>
        <family val="2"/>
        <charset val="204"/>
      </rPr>
      <t xml:space="preserve">
123027/1,2/5,27</t>
    </r>
  </si>
  <si>
    <r>
      <t>MXZ-2D53 VA Мульти сплит-система MitsubishiElectric / Наружный блок Nхол=5,3 кВт (до 2 внутренних блоков) MSZ-2D53VA-EI</t>
    </r>
    <r>
      <rPr>
        <i/>
        <sz val="7"/>
        <rFont val="Arial"/>
        <family val="2"/>
        <charset val="204"/>
      </rPr>
      <t xml:space="preserve">
ПЗ=123027/1,2/5,27</t>
    </r>
  </si>
  <si>
    <r>
      <t>77</t>
    </r>
    <r>
      <rPr>
        <i/>
        <sz val="9"/>
        <rFont val="Arial"/>
        <family val="2"/>
        <charset val="204"/>
      </rPr>
      <t xml:space="preserve">
О</t>
    </r>
  </si>
  <si>
    <t>Раздел 5. Оборудование</t>
  </si>
  <si>
    <t>Крепления для трубопроводов: кронштейны, планки, хомуты</t>
  </si>
  <si>
    <r>
      <t>ТСЦ-301-1224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</si>
  <si>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76</t>
  </si>
  <si>
    <t>Отводы 90 град. с радиусом кривизны R=1,5 Ду на Ру до 16 МПа (160 кгс/см2), диаметром условного прохода 40 мм, наружным диаметром 45 мм, толщиной стенки 2,5 мм / прим. Ф25х2,5</t>
  </si>
  <si>
    <r>
      <t>ТСЦ-507-1971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</si>
  <si>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75</t>
  </si>
  <si>
    <t>Отводы 90 град. с радиусом кривизны R=1,5 Ду на Ру до 16 МПа (160 кгс/см2), диаметром условного прохода 40 мм, наружным диаметром 45 мм, толщиной стенки 2,5 мм / прим. Ф32х2,5</t>
  </si>
  <si>
    <t>74</t>
  </si>
  <si>
    <t>Отводы 90 град. с радиусом кривизны R=1,5 Ду на Ру до 16 МПа (160 кгс/см2), диаметром условного прохода 50 мм, наружным диаметром 57 мм, толщиной стенки 3 мм / 3,5 мм</t>
  </si>
  <si>
    <r>
      <t>ТСЦ-507-1973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</si>
  <si>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73</t>
  </si>
  <si>
    <t>Переходы концентрические на Ру до 16 МПа (160 кгс/см2) диаметром условного прохода 50х40 мм, наружным диаметром и толщиной стенки 57х4-45х2,5 мм / прим. переход Ф50 на Ф25</t>
  </si>
  <si>
    <r>
      <t>ТСЦ-507-2277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</si>
  <si>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72</t>
  </si>
  <si>
    <t>Переходы концентрические на Ру до 16 МПа (160 кгс/см2) диаметром условного прохода 50х40 мм, наружным диаметром и толщиной стенки 57х4-45х2,5 мм / прим. переход Ф50 на Ф32</t>
  </si>
  <si>
    <t>71</t>
  </si>
  <si>
    <t>т</t>
  </si>
  <si>
    <t>Фасонные стальные сварные части, диаметр до 800 мм</t>
  </si>
  <si>
    <r>
      <t>ТСЦ-103-1009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</si>
  <si>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70</t>
  </si>
  <si>
    <t>1 т фасонных частей</t>
  </si>
  <si>
    <r>
      <t>Установка фасонных частей стальных сварных диаметром 100-250 мм</t>
    </r>
    <r>
      <rPr>
        <i/>
        <sz val="7"/>
        <rFont val="Arial"/>
        <family val="2"/>
        <charset val="204"/>
      </rPr>
      <t xml:space="preserve">
НР (55,24 руб.): 130% от ФОТ (42,49 руб.)
СП (37,82 руб.): 89% от ФОТ (42,49 руб.)</t>
    </r>
  </si>
  <si>
    <r>
      <t>ТЕР22-03-001-05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</si>
  <si>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69</t>
  </si>
  <si>
    <t>100 м трубопровода</t>
  </si>
  <si>
    <r>
      <t>Прокладка трубопроводов обвязки котлов, водонагревателей и насосов из стальных бесшовных и электросварных труб диаметром до 40 мм</t>
    </r>
    <r>
      <rPr>
        <i/>
        <sz val="7"/>
        <rFont val="Arial"/>
        <family val="2"/>
        <charset val="204"/>
      </rPr>
      <t xml:space="preserve">
НР (73,25 руб.): 128% от ФОТ (57,23 руб.)
СП (47,5 руб.): 83% от ФОТ (57,23 руб.)</t>
    </r>
  </si>
  <si>
    <r>
      <t>ТЕР16-02-006-01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</si>
  <si>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68</t>
  </si>
  <si>
    <r>
      <t>Прокладка трубопроводов обвязки котлов, водонагревателей и насосов из стальных бесшовных и электросварных труб диаметром до 80 мм</t>
    </r>
    <r>
      <rPr>
        <i/>
        <sz val="7"/>
        <rFont val="Arial"/>
        <family val="2"/>
        <charset val="204"/>
      </rPr>
      <t xml:space="preserve">
НР (10,04 руб.): 128% от ФОТ (7,84 руб.)
СП (6,51 руб.): 83% от ФОТ (7,84 руб.)</t>
    </r>
  </si>
  <si>
    <r>
      <t>ТЕР16-02-006-03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</si>
  <si>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67</t>
  </si>
  <si>
    <r>
      <t>Прокладка трубопроводов обвязки котлов, водонагревателей и насосов из стальных бесшовных и электросварных труб диаметром до 50 мм</t>
    </r>
    <r>
      <rPr>
        <i/>
        <sz val="7"/>
        <rFont val="Arial"/>
        <family val="2"/>
        <charset val="204"/>
      </rPr>
      <t xml:space="preserve">
НР (41,78 руб.): 128% от ФОТ (32,64 руб.)
СП (27,09 руб.): 83% от ФОТ (32,64 руб.)</t>
    </r>
  </si>
  <si>
    <r>
      <t>ТЕР16-02-006-02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</si>
  <si>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66</t>
  </si>
  <si>
    <t>Кран шаровой муфтовый 11Б27П1, диаметром 32 мм</t>
  </si>
  <si>
    <r>
      <t>ТСЦ-302-1834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</si>
  <si>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65</t>
  </si>
  <si>
    <t>Кран шаровой муфтовый 11Б27П1, диаметром 50 мм</t>
  </si>
  <si>
    <r>
      <t>ТСЦ-302-1836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</si>
  <si>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64</t>
  </si>
  <si>
    <t>1 шт.</t>
  </si>
  <si>
    <r>
      <t>Установка вентилей, задвижек, затворов, клапанов обратных, кранов проходных на трубопроводах из стальных труб диаметром до 50 мм</t>
    </r>
    <r>
      <rPr>
        <i/>
        <sz val="7"/>
        <rFont val="Arial"/>
        <family val="2"/>
        <charset val="204"/>
      </rPr>
      <t xml:space="preserve">
НР (170,62 руб.): 128% от ФОТ (133,3 руб.)
СП (110,64 руб.): 83% от ФОТ (133,3 руб.)</t>
    </r>
  </si>
  <si>
    <r>
      <t>ТЕР16-05-001-02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</si>
  <si>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63</t>
  </si>
  <si>
    <t>Клапаны обратные В-В размером 3/4"</t>
  </si>
  <si>
    <r>
      <t>ТСЦ-301-1487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</si>
  <si>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62</t>
  </si>
  <si>
    <t>Клапаны редукционные 18ч2бр для пара давлением 1,45 МПа (14,5 кгс/см2), диаметром 25 мм</t>
  </si>
  <si>
    <r>
      <t>ТСЦ-301-3202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</si>
  <si>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61</t>
  </si>
  <si>
    <t>Кран шаровой муфтовый 11Б27П1, диаметром 20 мм</t>
  </si>
  <si>
    <r>
      <t>ТСЦ-302-1832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</si>
  <si>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60</t>
  </si>
  <si>
    <t>Клапаны обратные В-В размером 1"</t>
  </si>
  <si>
    <r>
      <t>ТСЦ-301-1488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</si>
  <si>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59</t>
  </si>
  <si>
    <t>Кран шаровой муфтовый 11Б27П1, диаметром 25 мм</t>
  </si>
  <si>
    <r>
      <t>ТСЦ-302-1833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</si>
  <si>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58</t>
  </si>
  <si>
    <r>
      <t>Установка вентилей, задвижек, затворов, клапанов обратных, кранов проходных на трубопроводах из стальных труб диаметром до 25 мм</t>
    </r>
    <r>
      <rPr>
        <i/>
        <sz val="7"/>
        <rFont val="Arial"/>
        <family val="2"/>
        <charset val="204"/>
      </rPr>
      <t xml:space="preserve">
НР (238,87 руб.): 128% от ФОТ (186,62 руб.)
СП (154,89 руб.): 83% от ФОТ (186,62 руб.)</t>
    </r>
  </si>
  <si>
    <r>
      <t>ТЕР16-05-001-01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</si>
  <si>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57</t>
  </si>
  <si>
    <t>10 фильтров</t>
  </si>
  <si>
    <r>
      <t>Установка фильтров диаметром 25 мм</t>
    </r>
    <r>
      <rPr>
        <i/>
        <sz val="7"/>
        <rFont val="Arial"/>
        <family val="2"/>
        <charset val="204"/>
      </rPr>
      <t xml:space="preserve">
(1.18.16 ОП Тепловое испытание систем отопления с проверкой равномерности прогрева отопительных приборов ОЗП=1,03; ЭМ=1,03 к расх.; ЗПМ=1,03; ТЗ=1,03; ТЗМ=1,03)
НР (10,16 руб.): 128% от ФОТ (7,94 руб.)
СП (6,59 руб.): 83% от ФОТ (7,94 руб.)</t>
    </r>
  </si>
  <si>
    <r>
      <t>ТЕР18-06-007-01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</si>
  <si>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56</t>
  </si>
  <si>
    <r>
      <t>Установка фильтров диаметром 50 мм</t>
    </r>
    <r>
      <rPr>
        <i/>
        <sz val="7"/>
        <rFont val="Arial"/>
        <family val="2"/>
        <charset val="204"/>
      </rPr>
      <t xml:space="preserve">
(1.18.16 ОП Тепловое испытание систем отопления с проверкой равномерности прогрева отопительных приборов ОЗП=1,03; ЭМ=1,03 к расх.; ЗПМ=1,03; ТЗ=1,03; ТЗМ=1,03)
НР (24,55 руб.): 128% от ФОТ (19,18 руб.)
СП (15,92 руб.): 83% от ФОТ (19,18 руб.)</t>
    </r>
  </si>
  <si>
    <r>
      <t>ТЕР18-06-007-04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</si>
  <si>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55</t>
  </si>
  <si>
    <t>1 компл.</t>
  </si>
  <si>
    <r>
      <t>Установка манометров с трехходовым краном</t>
    </r>
    <r>
      <rPr>
        <i/>
        <sz val="7"/>
        <rFont val="Arial"/>
        <family val="2"/>
        <charset val="204"/>
      </rPr>
      <t xml:space="preserve">
(1.18.16 ОП Тепловое испытание систем отопления с проверкой равномерности прогрева отопительных приборов ОЗП=1,03; ЭМ=1,03 к расх.; ЗПМ=1,03; ТЗ=1,03; ТЗМ=1,03)
НР (11,52 руб.): 128% от ФОТ (9 руб.)
СП (7,47 руб.): 83% от ФОТ (9 руб.)</t>
    </r>
  </si>
  <si>
    <r>
      <t>ТЕР18-07-001-02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</si>
  <si>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54</t>
  </si>
  <si>
    <r>
      <t>Установка воздухоотводчиков</t>
    </r>
    <r>
      <rPr>
        <i/>
        <sz val="7"/>
        <rFont val="Arial"/>
        <family val="2"/>
        <charset val="204"/>
      </rPr>
      <t xml:space="preserve">
(1.18.16 ОП Тепловое испытание систем отопления с проверкой равномерности прогрева отопительных приборов ОЗП=1,03; ЭМ=1,03 к расх.; ЗПМ=1,03; ТЗ=1,03; ТЗМ=1,03)
НР (21,31 руб.): 128% от ФОТ (16,65 руб.)
СП (13,82 руб.): 83% от ФОТ (16,65 руб.)</t>
    </r>
  </si>
  <si>
    <r>
      <t>ТЕР18-06-003-10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</si>
  <si>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53</t>
  </si>
  <si>
    <r>
      <t>Установка клапанов предохранительных однорычажных диаметром 25 мм</t>
    </r>
    <r>
      <rPr>
        <i/>
        <sz val="7"/>
        <rFont val="Arial"/>
        <family val="2"/>
        <charset val="204"/>
      </rPr>
      <t xml:space="preserve">
НР (22,12 руб.): 128% от ФОТ (17,28 руб.)
СП (14,34 руб.): 83% от ФОТ (17,28 руб.)</t>
    </r>
  </si>
  <si>
    <r>
      <t>ТЕР16-05-003-01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</si>
  <si>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52</t>
  </si>
  <si>
    <t>Насос циркуляционный "GRUNDFOS" серии: 200, марки UPS-65х120F (230 В)</t>
  </si>
  <si>
    <r>
      <t>ФССЦ-68.1.03.02-0030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</si>
  <si>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r>
      <t>51</t>
    </r>
    <r>
      <rPr>
        <i/>
        <sz val="9"/>
        <rFont val="Arial"/>
        <family val="2"/>
        <charset val="204"/>
      </rPr>
      <t xml:space="preserve">
О</t>
    </r>
  </si>
  <si>
    <t>Насосы центробежные 8/18 с электродвигателем 4А 180 А2 массой агрегата до 0,1 т</t>
  </si>
  <si>
    <r>
      <t>ТСЦ-301-1494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</si>
  <si>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50</t>
  </si>
  <si>
    <t>1 насос</t>
  </si>
  <si>
    <r>
      <t>Установка насосов центробежных с электродвигателем, масса агрегата до 0,1 т</t>
    </r>
    <r>
      <rPr>
        <i/>
        <sz val="7"/>
        <rFont val="Arial"/>
        <family val="2"/>
        <charset val="204"/>
      </rPr>
      <t xml:space="preserve">
(1.18.16 ОП Тепловое испытание систем отопления с проверкой равномерности прогрева отопительных приборов ОЗП=1,03; ЭМ=1,03 к расх.; ЗПМ=1,03; ТЗ=1,03; ТЗМ=1,03)
НР (349,64 руб.): 128% от ФОТ (273,16 руб.)
СП (226,72 руб.): 83% от ФОТ (273,16 руб.)</t>
    </r>
  </si>
  <si>
    <r>
      <t>ТЕР18-05-001-01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</si>
  <si>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49</t>
  </si>
  <si>
    <t>1 бак</t>
  </si>
  <si>
    <r>
      <t>Установка баков расширительных круглых и прямоугольных вместимостью 0,1 м3</t>
    </r>
    <r>
      <rPr>
        <i/>
        <sz val="7"/>
        <rFont val="Arial"/>
        <family val="2"/>
        <charset val="204"/>
      </rPr>
      <t xml:space="preserve">
(1.18.16 ОП Тепловое испытание систем отопления с проверкой равномерности прогрева отопительных приборов ОЗП=1,03; ЭМ=1,03 к расх.; ЗПМ=1,03; ТЗ=1,03; ТЗМ=1,03)
НР (48,35 руб.): 128% от ФОТ (37,77 руб.)
СП (31,35 руб.): 83% от ФОТ (37,77 руб.)</t>
    </r>
  </si>
  <si>
    <r>
      <t>ТЕР18-04-001-01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</si>
  <si>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48</t>
  </si>
  <si>
    <t>Электроводонагреватели проточные, четырехфланцевые, производительность 3000 л/ч, мощность 120 кВт / размерами 640х1400х470 мм</t>
  </si>
  <si>
    <r>
      <t>ФССЦ-63.1.01.04-0035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</si>
  <si>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r>
      <t>47</t>
    </r>
    <r>
      <rPr>
        <i/>
        <sz val="9"/>
        <rFont val="Arial"/>
        <family val="2"/>
        <charset val="204"/>
      </rPr>
      <t xml:space="preserve">
О</t>
    </r>
  </si>
  <si>
    <r>
      <t>Монтаж проточных водонагревателей электрических</t>
    </r>
    <r>
      <rPr>
        <i/>
        <sz val="7"/>
        <rFont val="Arial"/>
        <family val="2"/>
        <charset val="204"/>
      </rPr>
      <t xml:space="preserve">
(ОП п.1.18.16 Тепловое испытание систем отопления с проверкой равномерности прогрева отопительных приборов - 3% ОЗП=1,03; ЭМ=1,03 к расх.; ЗПМ=1,03; ТЗ=1,03; ТЗМ=1,03)
НР (6,07 руб.): 128% от ФОТ (4,74 руб.)
СП (3,93 руб.): 83% от ФОТ (4,74 руб.)</t>
    </r>
  </si>
  <si>
    <r>
      <t>ФЕР18-02-005-01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</si>
  <si>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46</t>
  </si>
  <si>
    <t>Раздел 4. Тепломеханическая часть.  130268-0-ОВ. Спецификация лист  5, 6.</t>
  </si>
  <si>
    <t>Трубы медные круглые тянутые и холоднокатаные (марки меди М2, М3), наружным диаметром: 9,52 мм, толщиной стенки 0,8 мм</t>
  </si>
  <si>
    <r>
      <t>ФССЦ-23.2.02.02-0012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</si>
  <si>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45</t>
  </si>
  <si>
    <t>Трубы медные круглые тянутые и холоднокатаные (марки меди М2, М3), наружным диаметром: 6,3 мм, толщиной стенки 0,8 мм</t>
  </si>
  <si>
    <r>
      <t>ФССЦ-23.2.02.02-0011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</si>
  <si>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44</t>
  </si>
  <si>
    <t>Трубы дренажные полиэтиленовые гофрированные диаметром 50 мм, 1 типа</t>
  </si>
  <si>
    <r>
      <t>ТСЦ-103-1301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</si>
  <si>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r>
      <t>Установка внутреннего блока настенного типа мощностью: до 5 кВт</t>
    </r>
    <r>
      <rPr>
        <i/>
        <sz val="7"/>
        <rFont val="Arial"/>
        <family val="2"/>
        <charset val="204"/>
      </rPr>
      <t xml:space="preserve">
(1.20.19.ОП Индивидуальные испытания систем вентиляции и кондиционирования воздуха ОЗП=1,05; ЭМ=1,05 к расх.; ЗПМ=1,05; ТЗ=1,05; ТЗМ=1,05)
НР (427,62 руб.): 128% от ФОТ (334,08 руб.)
СП (277,29 руб.): 83% от ФОТ (334,08 руб.)</t>
    </r>
  </si>
  <si>
    <r>
      <t>ФЕР20-06-019-02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</si>
  <si>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r>
      <t>Установка внешнего блока мульти сплит-системы</t>
    </r>
    <r>
      <rPr>
        <i/>
        <sz val="7"/>
        <rFont val="Arial"/>
        <family val="2"/>
        <charset val="204"/>
      </rPr>
      <t xml:space="preserve">
(1.20.19.ОП Индивидуальные испытания систем вентиляции и кондиционирования воздуха ОЗП=1,05; ЭМ=1,05 к расх.; ЗПМ=1,05; ТЗ=1,05; ТЗМ=1,05)
НР (124,19 руб.): 128% от ФОТ (97,02 руб.)
СП (80,53 руб.): 83% от ФОТ (97,02 руб.)</t>
    </r>
  </si>
  <si>
    <r>
      <t>ФЕР20-06-019-01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</si>
  <si>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Раздел 3. Кондиционирование.  130268-0-ОВ. Спецификация лист 4.</t>
  </si>
  <si>
    <t>10 м2 изолируемой поверхности</t>
  </si>
  <si>
    <r>
      <t>Изоляция плоских и криволинейных поверхностей пластинами (плитами) из вспененного каучука («Армофлекс»), вспененного полиэтилена («Термофлекс»)</t>
    </r>
    <r>
      <rPr>
        <i/>
        <sz val="7"/>
        <rFont val="Arial"/>
        <family val="2"/>
        <charset val="204"/>
      </rPr>
      <t xml:space="preserve">
НР (297,77 руб.): 100% от ФОТ (297,77 руб.)
СП (208,44 руб.): 70% от ФОТ (297,77 руб.)</t>
    </r>
  </si>
  <si>
    <r>
      <t>ТЕР26-01-018-01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</si>
  <si>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Клапаны воздушные регулирующие для установки в вентиляционных системах с ручным приводом КВР 250x250</t>
  </si>
  <si>
    <r>
      <t>ТСЦ-301-1961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</si>
  <si>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r>
      <t>Установка заслонок воздушных и клапанов воздушных КВР с ручным приводом диаметром до 250 мм</t>
    </r>
    <r>
      <rPr>
        <i/>
        <sz val="7"/>
        <rFont val="Arial"/>
        <family val="2"/>
        <charset val="204"/>
      </rPr>
      <t xml:space="preserve">
(1.20.19.ОП Индивидуальные испытания систем вентиляции и кондиционирования воздуха ОЗП=1,05; ЭМ=1,05 к расх.; ЗПМ=1,05; ТЗ=1,05; ТЗМ=1,05)
НР (250,02 руб.): 128% от ФОТ (195,33 руб.)
СП (162,12 руб.): 83% от ФОТ (195,33 руб.)</t>
    </r>
  </si>
  <si>
    <r>
      <t>ТЕР20-02-005-01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</si>
  <si>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Узлы прохода вытяжных вентиляционных шахт из листовой и сортовой стали с неутепленным клапаном и кольцом для сбора конденсата диаметром патрубка до 250 мм</t>
  </si>
  <si>
    <r>
      <t>ТСЦ-301-3114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</si>
  <si>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10 узлов</t>
  </si>
  <si>
    <r>
      <t>Установка узлов прохода вытяжных вентиляционных шахт диаметром патрубка до 250 мм</t>
    </r>
    <r>
      <rPr>
        <i/>
        <sz val="7"/>
        <rFont val="Arial"/>
        <family val="2"/>
        <charset val="204"/>
      </rPr>
      <t xml:space="preserve">
(1.20.19.ОП Индивидуальные испытания систем вентиляции и кондиционирования воздуха ОЗП=1,05; ЭМ=1,05 к расх.; ЗПМ=1,05; ТЗ=1,05; ТЗМ=1,05)
НР (32,24 руб.): 128% от ФОТ (25,19 руб.)
СП (20,91 руб.): 83% от ФОТ (25,19 руб.)</t>
    </r>
  </si>
  <si>
    <r>
      <t>ТЕР20-02-013-01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</si>
  <si>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Узлы прохода вытяжных вентиляционных шахт из листовой и сортовой стали с неутепленным клапаном и кольцом для сбора конденсата диаметром патрубка до 560 мм</t>
  </si>
  <si>
    <r>
      <t>ТСЦ-301-3116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</si>
  <si>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r>
      <t>Установка узлов прохода вытяжных вентиляционных шахт диаметром патрубка до 560 мм</t>
    </r>
    <r>
      <rPr>
        <i/>
        <sz val="7"/>
        <rFont val="Arial"/>
        <family val="2"/>
        <charset val="204"/>
      </rPr>
      <t xml:space="preserve">
(1.20.19.ОП Индивидуальные испытания систем вентиляции и кондиционирования воздуха ОЗП=1,05; ЭМ=1,05 к расх.; ЗПМ=1,05; ТЗ=1,05; ТЗМ=1,05)
НР (125,22 руб.): 128% от ФОТ (97,83 руб.)
СП (81,2 руб.): 83% от ФОТ (97,83 руб.)</t>
    </r>
  </si>
  <si>
    <r>
      <t>ТЕР20-02-013-03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</si>
  <si>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Дефлекторы вытяжные цилиндрические типа ЦАГИ № 4, диаметр патрубка 400 мм</t>
  </si>
  <si>
    <r>
      <t>ТСЦ-301-0263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</si>
  <si>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1 дефлектор</t>
  </si>
  <si>
    <r>
      <t>Установка дефлекторов диаметром патрубка 400 мм</t>
    </r>
    <r>
      <rPr>
        <i/>
        <sz val="7"/>
        <rFont val="Arial"/>
        <family val="2"/>
        <charset val="204"/>
      </rPr>
      <t xml:space="preserve">
(1.20.19.ОП Индивидуальные испытания систем вентиляции и кондиционирования воздуха ОЗП=1,05; ЭМ=1,05 к расх.; ЗПМ=1,05; ТЗ=1,05; ТЗМ=1,05)
НР (118,66 руб.): 128% от ФОТ (92,7 руб.)
СП (76,94 руб.): 83% от ФОТ (92,7 руб.)</t>
    </r>
  </si>
  <si>
    <r>
      <t>ТЕР20-02-012-02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</si>
  <si>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1 решетка</t>
  </si>
  <si>
    <r>
      <t>Установка решеток жалюзийных стальных щелевых регулирующих (Р), номер 150, размер 150х150 мм / прим.  РВр-1 100х100</t>
    </r>
    <r>
      <rPr>
        <i/>
        <sz val="7"/>
        <rFont val="Arial"/>
        <family val="2"/>
        <charset val="204"/>
      </rPr>
      <t xml:space="preserve">
(1.20.19.ОП Индивидуальные испытания систем вентиляции и кондиционирования воздуха ОЗП=1,05; ЭМ=1,05 к расх.; ЗПМ=1,05; ТЗ=1,05; ТЗМ=1,05)
НР (51,61 руб.): 128% от ФОТ (40,32 руб.)
СП (33,47 руб.): 83% от ФОТ (40,32 руб.)</t>
    </r>
  </si>
  <si>
    <r>
      <t>ТЕР20-02-003-10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</si>
  <si>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r>
      <t>Установка решеток жалюзийных стальных щелевых регулирующих (Р), номер 150, размер 150х150 мм</t>
    </r>
    <r>
      <rPr>
        <i/>
        <sz val="7"/>
        <rFont val="Arial"/>
        <family val="2"/>
        <charset val="204"/>
      </rPr>
      <t xml:space="preserve">
(1.20.19.ОП Индивидуальные испытания систем вентиляции и кондиционирования воздуха ОЗП=1,05; ЭМ=1,05 к расх.; ЗПМ=1,05; ТЗ=1,05; ТЗМ=1,05)
НР (141,93 руб.): 128% от ФОТ (110,88 руб.)
СП (92,03 руб.): 83% от ФОТ (110,88 руб.)</t>
    </r>
  </si>
  <si>
    <r>
      <t>Установка решеток жалюзийных стальных регулирующих (РР), номер 1, размер 100х200 мм /прим.  РВр-1 200х100</t>
    </r>
    <r>
      <rPr>
        <i/>
        <sz val="7"/>
        <rFont val="Arial"/>
        <family val="2"/>
        <charset val="204"/>
      </rPr>
      <t xml:space="preserve">
(1.20.19.ОП Индивидуальные испытания систем вентиляции и кондиционирования воздуха ОЗП=1,05; ЭМ=1,05 к расх.; ЗПМ=1,05; ТЗ=1,05; ТЗМ=1,05)
НР (28,19 руб.): 128% от ФОТ (22,02 руб.)
СП (18,28 руб.): 83% от ФОТ (22,02 руб.)</t>
    </r>
  </si>
  <si>
    <r>
      <t>ТЕР20-02-003-05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</si>
  <si>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r>
      <t>Установка решеток жалюзийных стальных регулирующих (РР), номер 3, размер 200х200 мм / прим.  РВр-1 200х150</t>
    </r>
    <r>
      <rPr>
        <i/>
        <sz val="7"/>
        <rFont val="Arial"/>
        <family val="2"/>
        <charset val="204"/>
      </rPr>
      <t xml:space="preserve">
(1.20.19.ОП Индивидуальные испытания систем вентиляции и кондиционирования воздуха ОЗП=1,05; ЭМ=1,05 к расх.; ЗПМ=1,05; ТЗ=1,05; ТЗМ=1,05)
НР (14,09 руб.): 128% от ФОТ (11,01 руб.)
СП (9,14 руб.): 83% от ФОТ (11,01 руб.)</t>
    </r>
  </si>
  <si>
    <r>
      <t>ТЕР20-02-003-07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</si>
  <si>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r>
      <t>Установка решеток жалюзийных стальных регулирующих (РР), номер 3, размер 200х200 мм / прим.  РВр-1 250х100</t>
    </r>
    <r>
      <rPr>
        <i/>
        <sz val="7"/>
        <rFont val="Arial"/>
        <family val="2"/>
        <charset val="204"/>
      </rPr>
      <t xml:space="preserve">
(1.20.19.ОП Индивидуальные испытания систем вентиляции и кондиционирования воздуха ОЗП=1,05; ЭМ=1,05 к расх.; ЗПМ=1,05; ТЗ=1,05; ТЗМ=1,05)
НР (14,09 руб.): 128% от ФОТ (11,01 руб.)
СП (9,14 руб.): 83% от ФОТ (11,01 руб.)</t>
    </r>
  </si>
  <si>
    <r>
      <t>Установка решеток жалюзийных стальных регулирующих (РР), номер 4, размер 200х400 мм / прим. РВр-1 450х150</t>
    </r>
    <r>
      <rPr>
        <i/>
        <sz val="7"/>
        <rFont val="Arial"/>
        <family val="2"/>
        <charset val="204"/>
      </rPr>
      <t xml:space="preserve">
(1.20.19.ОП Индивидуальные испытания систем вентиляции и кондиционирования воздуха ОЗП=1,05; ЭМ=1,05 к расх.; ЗПМ=1,05; ТЗ=1,05; ТЗМ=1,05)
НР (14,09 руб.): 128% от ФОТ (11,01 руб.)
СП (9,14 руб.): 83% от ФОТ (11,01 руб.)</t>
    </r>
  </si>
  <si>
    <r>
      <t>ТЕР20-02-003-08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</si>
  <si>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r>
      <t>Установка решеток жалюзийных стальных регулирующих (РР), номер 5, размер 200х600 мм / прим.  РВр-1 650х150</t>
    </r>
    <r>
      <rPr>
        <i/>
        <sz val="7"/>
        <rFont val="Arial"/>
        <family val="2"/>
        <charset val="204"/>
      </rPr>
      <t xml:space="preserve">
(1.20.19.ОП Индивидуальные испытания систем вентиляции и кондиционирования воздуха ОЗП=1,05; ЭМ=1,05 к расх.; ЗПМ=1,05; ТЗ=1,05; ТЗМ=1,05)
НР (28,19 руб.): 128% от ФОТ (22,02 руб.)
СП (18,28 руб.): 83% от ФОТ (22,02 руб.)</t>
    </r>
  </si>
  <si>
    <r>
      <t>ТЕР20-02-003-09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</si>
  <si>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м2</t>
  </si>
  <si>
    <t>Воздуховоды из оцинкованной стали толщиной 0,7 мм, диаметром до 800 мм</t>
  </si>
  <si>
    <r>
      <t>ТСЦ-301-1792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</si>
  <si>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100 м2 поверхности воздуховодов</t>
  </si>
  <si>
    <r>
      <t>Прокладка воздуховодов из листовой, оцинкованной стали и алюминия класса Н (нормальные) толщиной 0,7 мм, периметром 900 мм</t>
    </r>
    <r>
      <rPr>
        <i/>
        <sz val="7"/>
        <rFont val="Arial"/>
        <family val="2"/>
        <charset val="204"/>
      </rPr>
      <t xml:space="preserve">
(1.20.19.ОП Индивидуальные испытания систем вентиляции и кондиционирования воздуха ОЗП=1,05; ЭМ=1,05 к расх.; ЗПМ=1,05; ТЗ=1,05; ТЗМ=1,05)
НР (573,82 руб.): 128% от ФОТ (448,3 руб.)
СП (372,09 руб.): 83% от ФОТ (448,3 руб.)</t>
    </r>
  </si>
  <si>
    <r>
      <t>ТЕР20-01-001-09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</si>
  <si>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Воздуховоды из оцинкованной стали толщиной 0,6 мм, диаметром до 450 мм</t>
  </si>
  <si>
    <r>
      <t>ТСЦ-301-1790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</si>
  <si>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Воздуховоды из оцинкованной стали толщиной 0,6 мм, диаметром до 250 мм</t>
  </si>
  <si>
    <r>
      <t>ТСЦ-301-1789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</si>
  <si>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r>
      <t>Прокладка воздуховодов из листовой, оцинкованной стали и алюминия класса Н (нормальные) толщиной 0,7 мм, диаметром от 500 до 560 мм</t>
    </r>
    <r>
      <rPr>
        <i/>
        <sz val="7"/>
        <rFont val="Arial"/>
        <family val="2"/>
        <charset val="204"/>
      </rPr>
      <t xml:space="preserve">
(1.20.19.ОП Индивидуальные испытания систем вентиляции и кондиционирования воздуха ОЗП=1,05; ЭМ=1,05 к расх.; ЗПМ=1,05; ТЗ=1,05; ТЗМ=1,05)
НР (603,6 руб.): 128% от ФОТ (471,56 руб.)
СП (391,39 руб.): 83% от ФОТ (471,56 руб.)</t>
    </r>
  </si>
  <si>
    <r>
      <t>ТЕР20-01-001-07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</si>
  <si>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Раздел 2. Вентиляция. 130268-0-ОВ. Спецификация лист 3.</t>
  </si>
  <si>
    <t>Трубки из вспененного полиэтилена, внутренний диаметр 30 мм, толщина 9 мм</t>
  </si>
  <si>
    <r>
      <t>ТСЦ-104-0270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</si>
  <si>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Трубки из вспененного полиэтилена, внутренний диаметр 45 мм, толщина 9 мм</t>
  </si>
  <si>
    <r>
      <t>ТСЦ-104-0271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</si>
  <si>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Трубки из вспененного полиэтилена (пенополиэтилен) «Термофлекс» диаметром 108х13 мм</t>
  </si>
  <si>
    <r>
      <t>ТСЦ-104-0162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</si>
  <si>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10 м трубопровода</t>
  </si>
  <si>
    <r>
      <t>Изоляция трубопроводов изделиями из вспененного каучука («Армофлекс»), вспененного полиэтилена («Термофлекс») трубками</t>
    </r>
    <r>
      <rPr>
        <i/>
        <sz val="7"/>
        <rFont val="Arial"/>
        <family val="2"/>
        <charset val="204"/>
      </rPr>
      <t xml:space="preserve">
НР (412,06 руб.): 100% от ФОТ (412,06 руб.)
СП (288,44 руб.): 70% от ФОТ (412,06 руб.)</t>
    </r>
  </si>
  <si>
    <r>
      <t>ТЕР26-01-017-01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</si>
  <si>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r>
      <t>Прокладка трубопроводов отопления из стальных водогазопроводных неоцинкованных труб диаметром 20 мм</t>
    </r>
    <r>
      <rPr>
        <i/>
        <sz val="7"/>
        <rFont val="Arial"/>
        <family val="2"/>
        <charset val="204"/>
      </rPr>
      <t xml:space="preserve">
НР (417,86 руб.): 128% от ФОТ (326,45 руб.)
СП (270,95 руб.): 83% от ФОТ (326,45 руб.)</t>
    </r>
  </si>
  <si>
    <r>
      <t>ТЕР16-02-001-02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</si>
  <si>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r>
      <t>Прокладка трубопроводов отопления из стальных водогазопроводных неоцинкованных труб диаметром 25 мм</t>
    </r>
    <r>
      <rPr>
        <i/>
        <sz val="7"/>
        <rFont val="Arial"/>
        <family val="2"/>
        <charset val="204"/>
      </rPr>
      <t xml:space="preserve">
НР (237,61 руб.): 128% от ФОТ (185,63 руб.)
СП (154,07 руб.): 83% от ФОТ (185,63 руб.)</t>
    </r>
  </si>
  <si>
    <r>
      <t>ТЕР16-02-001-03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</si>
  <si>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r>
      <t>Прокладка трубопроводов отопления из стальных водогазопроводных неоцинкованных труб диаметром 32 мм</t>
    </r>
    <r>
      <rPr>
        <i/>
        <sz val="7"/>
        <rFont val="Arial"/>
        <family val="2"/>
        <charset val="204"/>
      </rPr>
      <t xml:space="preserve">
НР (245,8 руб.): 128% от ФОТ (192,03 руб.)
СП (159,38 руб.): 83% от ФОТ (192,03 руб.)</t>
    </r>
  </si>
  <si>
    <r>
      <t>ТЕР16-02-001-04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</si>
  <si>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r>
      <t>Установка воздухоотводчиков</t>
    </r>
    <r>
      <rPr>
        <i/>
        <sz val="7"/>
        <rFont val="Arial"/>
        <family val="2"/>
        <charset val="204"/>
      </rPr>
      <t xml:space="preserve">
(1.18.16 ОП Тепловое испытание систем отопления с проверкой равномерности прогрева отопительных приборов ОЗП=1,03; ЭМ=1,03 к расх.; ЗПМ=1,03; ТЗ=1,03; ТЗМ=1,03)
НР (42,62 руб.): 128% от ФОТ (33,3 руб.)
СП (27,64 руб.): 83% от ФОТ (33,3 руб.)</t>
    </r>
  </si>
  <si>
    <r>
      <t>Установка кранов воздушных</t>
    </r>
    <r>
      <rPr>
        <i/>
        <sz val="7"/>
        <rFont val="Arial"/>
        <family val="2"/>
        <charset val="204"/>
      </rPr>
      <t xml:space="preserve">
(1.18.16 ОП Тепловое испытание систем отопления с проверкой равномерности прогрева отопительных приборов ОЗП=1,03; ЭМ=1,03 к расх.; ЗПМ=1,03; ТЗ=1,03; ТЗМ=1,03)
НР (40,64 руб.): 128% от ФОТ (31,75 руб.)
СП (26,35 руб.): 83% от ФОТ (31,75 руб.)</t>
    </r>
  </si>
  <si>
    <r>
      <t>ТЕР18-07-001-05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</si>
  <si>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Элемент термостатический марки "Danfoss" RTD-3642</t>
  </si>
  <si>
    <r>
      <t>ТСЦ-301-0982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</si>
  <si>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Клапан термозапорный, марка КТЗ 001-20</t>
  </si>
  <si>
    <r>
      <t>ТСЦ-301-0731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</si>
  <si>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Кран шаровой В-В размером 3/4"</t>
  </si>
  <si>
    <r>
      <t>ТСЦ-302-1484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</si>
  <si>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Вентили проходные муфтовые 15кч18п для воды давлением 1,6 МПа (16 кгс/см2), диаметром 20 мм</t>
  </si>
  <si>
    <r>
      <t>ТСЦ-302-1342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</si>
  <si>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r>
      <t>Установка вентилей и клапанов обратных муфтовых диаметром до 20 мм</t>
    </r>
    <r>
      <rPr>
        <i/>
        <sz val="7"/>
        <rFont val="Arial"/>
        <family val="2"/>
        <charset val="204"/>
      </rPr>
      <t xml:space="preserve">
НР (1436,37 руб.): 130% от ФОТ (1104,9 руб.)
СП (983,36 руб.): 89% от ФОТ (1104,9 руб.)</t>
    </r>
  </si>
  <si>
    <r>
      <t>ТЕР24-01-033-01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</si>
  <si>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100 м труб нитки регистра</t>
  </si>
  <si>
    <r>
      <t>Установка регистров из стальных сварных труб диаметром нитки 100 мм</t>
    </r>
    <r>
      <rPr>
        <i/>
        <sz val="7"/>
        <rFont val="Arial"/>
        <family val="2"/>
        <charset val="204"/>
      </rPr>
      <t xml:space="preserve">
(1.18.16 ОП Тепловое испытание систем отопления с проверкой равномерности прогрева отопительных приборов ОЗП=1,03; ЭМ=1,03 к расх.; ЗПМ=1,03; ТЗ=1,03; ТЗМ=1,03)
НР (12,6 руб.): 128% от ФОТ (9,84 руб.)
СП (8,17 руб.): 83% от ФОТ (9,84 руб.)</t>
    </r>
  </si>
  <si>
    <r>
      <t>ТЕР18-03-004-08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</si>
  <si>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100 шт.</t>
  </si>
  <si>
    <t>Дюбели распорные полипропиленовые</t>
  </si>
  <si>
    <r>
      <t>ТСЦ-101-3914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</si>
  <si>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кВт</t>
  </si>
  <si>
    <t>Радиаторы стальные панельные РСВ2-1, РСВ2-6 однорядные</t>
  </si>
  <si>
    <r>
      <t>ТСЦ-301-0559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</si>
  <si>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100 кВт радиаторов и конвекторов</t>
  </si>
  <si>
    <r>
      <t>Установка радиаторов стальных</t>
    </r>
    <r>
      <rPr>
        <i/>
        <sz val="7"/>
        <rFont val="Arial"/>
        <family val="2"/>
        <charset val="204"/>
      </rPr>
      <t xml:space="preserve">
(1.18.16 ОП Тепловое испытание систем отопления с проверкой равномерности прогрева отопительных приборов ОЗП=1,03; ЭМ=1,03 к расх.; ЗПМ=1,03; ТЗ=1,03; ТЗМ=1,03)
НР (606,91 руб.): 128% от ФОТ (474,15 руб.)
СП (393,54 руб.): 83% от ФОТ (474,15 руб.)</t>
    </r>
  </si>
  <si>
    <r>
      <t>ТЕР18-03-001-02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</si>
  <si>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Раздел 1. Отопление. 130268-0-ОВ. Спецификация листы 1, 2.</t>
  </si>
  <si>
    <t>З/пМех</t>
  </si>
  <si>
    <t>Эк.Маш.</t>
  </si>
  <si>
    <t>Осн.З/п</t>
  </si>
  <si>
    <t>В том числе</t>
  </si>
  <si>
    <t>Всего</t>
  </si>
  <si>
    <t>Общая стоимость, руб.</t>
  </si>
  <si>
    <t>Стоимость единицы, руб.</t>
  </si>
  <si>
    <t>Кол.</t>
  </si>
  <si>
    <t>чел.час</t>
  </si>
  <si>
    <t>_______________________________________________________________________________________________630,09</t>
  </si>
  <si>
    <t>Сметная трудоемкость _______________________________________________________________________________________________</t>
  </si>
  <si>
    <t>тыс. руб.</t>
  </si>
  <si>
    <t>___________________________5,904</t>
  </si>
  <si>
    <t>Средства  на оплату труда _______________________________________________________________________________________________</t>
  </si>
  <si>
    <t>_______________________________________________________________________________________________274,429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</si>
  <si>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</si>
  <si>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_______________________________________________________________________________________________140,734</t>
  </si>
  <si>
    <t xml:space="preserve">      строительных работ _______________________________________________________________________________________________</t>
  </si>
  <si>
    <t>___________________________415,163</t>
  </si>
  <si>
    <t>Сметная стоимость _______________________________________________________________________________________________</t>
  </si>
  <si>
    <t>Основание: 130268-1-ОВ</t>
  </si>
  <si>
    <t>(наименование работ и затрат, наименование объекта)</t>
  </si>
  <si>
    <t>Отопление и вентиляция.</t>
  </si>
  <si>
    <t xml:space="preserve">на </t>
  </si>
  <si>
    <t>(локальная смета)</t>
  </si>
  <si>
    <r>
      <t xml:space="preserve">ЛОКАЛЬНЫЙ СМЕТНЫЙ РАСЧЕТ № </t>
    </r>
    <r>
      <rPr>
        <sz val="12"/>
        <rFont val="Arial"/>
        <family val="2"/>
        <charset val="204"/>
      </rPr>
      <t>02-03</t>
    </r>
  </si>
  <si>
    <t>Реконструкция административно-лабораторного здания Советского РЭС по адресу Свратовская обл., Советский район, р.п.Степное, ул.Кутузова, д.18.</t>
  </si>
  <si>
    <t>"______ " _______________2021 г.</t>
  </si>
  <si>
    <t>" _____ " ________________ 2021 г.</t>
  </si>
  <si>
    <t>___________________Д.В.Рябикин</t>
  </si>
  <si>
    <t>____________________А.С.Петров</t>
  </si>
  <si>
    <t xml:space="preserve">  ПАО "Россети Волга" "Саратовские РС"</t>
  </si>
  <si>
    <t>Директор  Приволжского   ПО  филиала</t>
  </si>
  <si>
    <t>Директор ООО "Департамент строительного надзора"</t>
  </si>
  <si>
    <t xml:space="preserve">  Итого Монтажные работы</t>
  </si>
  <si>
    <t xml:space="preserve">   65% ФОТ (от 10805,56) (Поз. 1-8, 10-15, 18-19)</t>
  </si>
  <si>
    <t xml:space="preserve">   95% ФОТ (от 10805,56) (Поз. 1-8, 10-15, 18-19)</t>
  </si>
  <si>
    <r>
      <t>17,38</t>
    </r>
    <r>
      <rPr>
        <i/>
        <sz val="6"/>
        <rFont val="Arial"/>
        <family val="2"/>
        <charset val="204"/>
      </rPr>
      <t xml:space="preserve">
130/7,48</t>
    </r>
  </si>
  <si>
    <r>
      <t>Выключатель автоматический однополюсный 10А C ВА47-29 4.5кА</t>
    </r>
    <r>
      <rPr>
        <i/>
        <sz val="7"/>
        <rFont val="Arial"/>
        <family val="2"/>
        <charset val="204"/>
      </rPr>
      <t xml:space="preserve">
МАТ=130/7,48</t>
    </r>
  </si>
  <si>
    <t>Счет №407/203862/407 от 03.02.2021</t>
  </si>
  <si>
    <r>
      <t>3,92</t>
    </r>
    <r>
      <rPr>
        <i/>
        <sz val="6"/>
        <rFont val="Arial"/>
        <family val="2"/>
        <charset val="204"/>
      </rPr>
      <t xml:space="preserve">
29,33/7,48</t>
    </r>
  </si>
  <si>
    <r>
      <t>Щит распределительный навесной ЩРн-П-2 IP20 пластиковый белый без двери КМПн 1/2</t>
    </r>
    <r>
      <rPr>
        <i/>
        <sz val="7"/>
        <rFont val="Arial"/>
        <family val="2"/>
        <charset val="204"/>
      </rPr>
      <t xml:space="preserve">
МАТ=29,33/7,48</t>
    </r>
  </si>
  <si>
    <t>47</t>
  </si>
  <si>
    <r>
      <t>6,36</t>
    </r>
    <r>
      <rPr>
        <i/>
        <sz val="6"/>
        <rFont val="Arial"/>
        <family val="2"/>
        <charset val="204"/>
      </rPr>
      <t xml:space="preserve">
47,58/7,48</t>
    </r>
  </si>
  <si>
    <r>
      <t>Кабель-канал 25х25 белый ЭЛЕКОР 32м</t>
    </r>
    <r>
      <rPr>
        <i/>
        <sz val="7"/>
        <rFont val="Arial"/>
        <family val="2"/>
        <charset val="204"/>
      </rPr>
      <t xml:space="preserve">
МАТ=47,58/7,48</t>
    </r>
  </si>
  <si>
    <r>
      <t>7,37</t>
    </r>
    <r>
      <rPr>
        <i/>
        <sz val="6"/>
        <rFont val="Arial"/>
        <family val="2"/>
        <charset val="204"/>
      </rPr>
      <t xml:space="preserve">
55,16/7,48</t>
    </r>
  </si>
  <si>
    <r>
      <t>Коробка распределительная 80х40мм IP44 с кабельными вводами</t>
    </r>
    <r>
      <rPr>
        <i/>
        <sz val="7"/>
        <rFont val="Arial"/>
        <family val="2"/>
        <charset val="204"/>
      </rPr>
      <t xml:space="preserve">
МАТ=55,16/7,48</t>
    </r>
  </si>
  <si>
    <r>
      <t>9,81</t>
    </r>
    <r>
      <rPr>
        <i/>
        <sz val="6"/>
        <rFont val="Arial"/>
        <family val="2"/>
        <charset val="204"/>
      </rPr>
      <t xml:space="preserve">
73,41/7,48</t>
    </r>
  </si>
  <si>
    <r>
      <t>Выключатель ВС10-2-0-ВБ двухклавишный 10А ВЕГА белый</t>
    </r>
    <r>
      <rPr>
        <i/>
        <sz val="7"/>
        <rFont val="Arial"/>
        <family val="2"/>
        <charset val="204"/>
      </rPr>
      <t xml:space="preserve">
МАТ=73,41/7,48</t>
    </r>
  </si>
  <si>
    <r>
      <t>8,23</t>
    </r>
    <r>
      <rPr>
        <i/>
        <sz val="6"/>
        <rFont val="Arial"/>
        <family val="2"/>
        <charset val="204"/>
      </rPr>
      <t xml:space="preserve">
61,58/7,48</t>
    </r>
  </si>
  <si>
    <r>
      <t>Выключатель ВС10-1-0-ВБ одноклавишный 10А ВЕГА белый</t>
    </r>
    <r>
      <rPr>
        <i/>
        <sz val="7"/>
        <rFont val="Arial"/>
        <family val="2"/>
        <charset val="204"/>
      </rPr>
      <t xml:space="preserve">
МАТ=61,58/7,48</t>
    </r>
  </si>
  <si>
    <r>
      <t>9,91</t>
    </r>
    <r>
      <rPr>
        <i/>
        <sz val="6"/>
        <rFont val="Arial"/>
        <family val="2"/>
        <charset val="204"/>
      </rPr>
      <t xml:space="preserve">
74,16/7,48</t>
    </r>
  </si>
  <si>
    <r>
      <t>Кабель  ВВГнг(А)-LS 5х1.5 -0,66 кВ</t>
    </r>
    <r>
      <rPr>
        <i/>
        <sz val="7"/>
        <rFont val="Arial"/>
        <family val="2"/>
        <charset val="204"/>
      </rPr>
      <t xml:space="preserve">
МАТ=74,16/7,48</t>
    </r>
  </si>
  <si>
    <r>
      <t>7,78</t>
    </r>
    <r>
      <rPr>
        <i/>
        <sz val="6"/>
        <rFont val="Arial"/>
        <family val="2"/>
        <charset val="204"/>
      </rPr>
      <t xml:space="preserve">
58,16/7,48</t>
    </r>
  </si>
  <si>
    <r>
      <t>Кабель ВВГ нг(А)LS 4х1.5 0.66кВ</t>
    </r>
    <r>
      <rPr>
        <i/>
        <sz val="7"/>
        <rFont val="Arial"/>
        <family val="2"/>
        <charset val="204"/>
      </rPr>
      <t xml:space="preserve">
МАТ=58,16/7,48</t>
    </r>
  </si>
  <si>
    <r>
      <t>7,84</t>
    </r>
    <r>
      <rPr>
        <i/>
        <sz val="6"/>
        <rFont val="Arial"/>
        <family val="2"/>
        <charset val="204"/>
      </rPr>
      <t xml:space="preserve">
58,66/7,48</t>
    </r>
  </si>
  <si>
    <r>
      <t>Кабель ВВГ-Пнг(А)-LS 660 В 3Х2,50 ок(N,PE) ТРТС</t>
    </r>
    <r>
      <rPr>
        <i/>
        <sz val="7"/>
        <rFont val="Arial"/>
        <family val="2"/>
        <charset val="204"/>
      </rPr>
      <t xml:space="preserve">
МАТ=58,66/7,48</t>
    </r>
  </si>
  <si>
    <r>
      <t>4,87</t>
    </r>
    <r>
      <rPr>
        <i/>
        <sz val="6"/>
        <rFont val="Arial"/>
        <family val="2"/>
        <charset val="204"/>
      </rPr>
      <t xml:space="preserve">
36,41/7,48</t>
    </r>
  </si>
  <si>
    <r>
      <t>Кабель ВВГ-Пнг(А)-LS 660 В 3Х1,50 ок(N,PE) ТРТС</t>
    </r>
    <r>
      <rPr>
        <i/>
        <sz val="7"/>
        <rFont val="Arial"/>
        <family val="2"/>
        <charset val="204"/>
      </rPr>
      <t xml:space="preserve">
МАТ=36,41/7,48</t>
    </r>
  </si>
  <si>
    <r>
      <t>3,4</t>
    </r>
    <r>
      <rPr>
        <i/>
        <sz val="6"/>
        <rFont val="Arial"/>
        <family val="2"/>
        <charset val="204"/>
      </rPr>
      <t xml:space="preserve">
25,41/7,48</t>
    </r>
  </si>
  <si>
    <r>
      <t>Кабель силовой ВВГ нг(А)-LS 2х1.5пл 0.66 кВ без заполнения</t>
    </r>
    <r>
      <rPr>
        <i/>
        <sz val="7"/>
        <rFont val="Arial"/>
        <family val="2"/>
        <charset val="204"/>
      </rPr>
      <t xml:space="preserve">
МАТ=25,41/7,48</t>
    </r>
  </si>
  <si>
    <r>
      <t>13,03</t>
    </r>
    <r>
      <rPr>
        <i/>
        <sz val="6"/>
        <rFont val="Arial"/>
        <family val="2"/>
        <charset val="204"/>
      </rPr>
      <t xml:space="preserve">
97,5/7,48</t>
    </r>
  </si>
  <si>
    <r>
      <t>Кабель силовой ВВГ нг(А)-FRLS 5х1.5 (N.PЕ) -1</t>
    </r>
    <r>
      <rPr>
        <i/>
        <sz val="7"/>
        <rFont val="Arial"/>
        <family val="2"/>
        <charset val="204"/>
      </rPr>
      <t xml:space="preserve">
МАТ=97,5/7,48</t>
    </r>
  </si>
  <si>
    <r>
      <t>10,94</t>
    </r>
    <r>
      <rPr>
        <i/>
        <sz val="6"/>
        <rFont val="Arial"/>
        <family val="2"/>
        <charset val="204"/>
      </rPr>
      <t xml:space="preserve">
81,83/7,48</t>
    </r>
  </si>
  <si>
    <r>
      <t>Кабель силовой ВВГнг(А)-FRLS 4х1.5-1</t>
    </r>
    <r>
      <rPr>
        <i/>
        <sz val="7"/>
        <rFont val="Arial"/>
        <family val="2"/>
        <charset val="204"/>
      </rPr>
      <t xml:space="preserve">
МАТ=81,83/7,48</t>
    </r>
  </si>
  <si>
    <r>
      <t>Кабель силовой ВВГнг(А)-FRLS 3х1.5(N.PE)-1</t>
    </r>
    <r>
      <rPr>
        <i/>
        <sz val="7"/>
        <rFont val="Arial"/>
        <family val="2"/>
        <charset val="204"/>
      </rPr>
      <t xml:space="preserve">
МАТ=61,58/7,48</t>
    </r>
  </si>
  <si>
    <r>
      <t>6,67</t>
    </r>
    <r>
      <rPr>
        <i/>
        <sz val="6"/>
        <rFont val="Arial"/>
        <family val="2"/>
        <charset val="204"/>
      </rPr>
      <t xml:space="preserve">
49,91/7,48</t>
    </r>
  </si>
  <si>
    <r>
      <t>Кабель  ВВГнг(А)-LS 2х1.5пл - 1 кв</t>
    </r>
    <r>
      <rPr>
        <i/>
        <sz val="7"/>
        <rFont val="Arial"/>
        <family val="2"/>
        <charset val="204"/>
      </rPr>
      <t xml:space="preserve">
МАТ=49,91/7,48</t>
    </r>
  </si>
  <si>
    <r>
      <t>7,94</t>
    </r>
    <r>
      <rPr>
        <i/>
        <sz val="6"/>
        <rFont val="Arial"/>
        <family val="2"/>
        <charset val="204"/>
      </rPr>
      <t xml:space="preserve">
59,41/7,48</t>
    </r>
  </si>
  <si>
    <r>
      <t>Лампа светодиодная LED 7вт Е27 теплая</t>
    </r>
    <r>
      <rPr>
        <i/>
        <sz val="7"/>
        <rFont val="Arial"/>
        <family val="2"/>
        <charset val="204"/>
      </rPr>
      <t xml:space="preserve">
МАТ=59,41/7,48</t>
    </r>
  </si>
  <si>
    <r>
      <t>8,4</t>
    </r>
    <r>
      <rPr>
        <i/>
        <sz val="6"/>
        <rFont val="Arial"/>
        <family val="2"/>
        <charset val="204"/>
      </rPr>
      <t xml:space="preserve">
62,83/7,48</t>
    </r>
  </si>
  <si>
    <r>
      <t>Лампа светодиодная LED 10вт Е27 теплый</t>
    </r>
    <r>
      <rPr>
        <i/>
        <sz val="7"/>
        <rFont val="Arial"/>
        <family val="2"/>
        <charset val="204"/>
      </rPr>
      <t xml:space="preserve">
МАТ=62,83/7,48</t>
    </r>
  </si>
  <si>
    <r>
      <t>11,36</t>
    </r>
    <r>
      <rPr>
        <i/>
        <sz val="6"/>
        <rFont val="Arial"/>
        <family val="2"/>
        <charset val="204"/>
      </rPr>
      <t xml:space="preserve">
85/7,48</t>
    </r>
  </si>
  <si>
    <r>
      <t>Лампа линейная люминесцентная ЛЛ 36вт L 36/865 G13 дневная Osram</t>
    </r>
    <r>
      <rPr>
        <i/>
        <sz val="7"/>
        <rFont val="Arial"/>
        <family val="2"/>
        <charset val="204"/>
      </rPr>
      <t xml:space="preserve">
МАТ=85/7,48</t>
    </r>
  </si>
  <si>
    <r>
      <t>8,46</t>
    </r>
    <r>
      <rPr>
        <i/>
        <sz val="6"/>
        <rFont val="Arial"/>
        <family val="2"/>
        <charset val="204"/>
      </rPr>
      <t xml:space="preserve">
63,25/7,48</t>
    </r>
  </si>
  <si>
    <r>
      <t>Лампа линейная люминесцентная ЛЛ 18вт L 18/865 G13 дневная Osram</t>
    </r>
    <r>
      <rPr>
        <i/>
        <sz val="7"/>
        <rFont val="Arial"/>
        <family val="2"/>
        <charset val="204"/>
      </rPr>
      <t xml:space="preserve">
МАТ=63,25/7,48</t>
    </r>
  </si>
  <si>
    <r>
      <t>562,72</t>
    </r>
    <r>
      <rPr>
        <i/>
        <sz val="6"/>
        <rFont val="Arial"/>
        <family val="2"/>
        <charset val="204"/>
      </rPr>
      <t xml:space="preserve">
4209,16/7,48</t>
    </r>
  </si>
  <si>
    <r>
      <t>Светильник аварийный MARS 2211-6 / Световой указатель "ПГ" EFS-70</t>
    </r>
    <r>
      <rPr>
        <i/>
        <sz val="7"/>
        <rFont val="Arial"/>
        <family val="2"/>
        <charset val="204"/>
      </rPr>
      <t xml:space="preserve">
МАТ=4209,16/7,48</t>
    </r>
  </si>
  <si>
    <r>
      <t>583,22</t>
    </r>
    <r>
      <rPr>
        <i/>
        <sz val="6"/>
        <rFont val="Arial"/>
        <family val="2"/>
        <charset val="204"/>
      </rPr>
      <t xml:space="preserve">
4362,5/7,48</t>
    </r>
  </si>
  <si>
    <r>
      <t>Светильник аварийный EFS73 6 вт 3ч непостоянный Световой указатель /  "ВЫХОД" EFS-73</t>
    </r>
    <r>
      <rPr>
        <i/>
        <sz val="7"/>
        <rFont val="Arial"/>
        <family val="2"/>
        <charset val="204"/>
      </rPr>
      <t xml:space="preserve">
МАТ=4362,5/7,48</t>
    </r>
  </si>
  <si>
    <r>
      <t>1188,84</t>
    </r>
    <r>
      <rPr>
        <i/>
        <sz val="6"/>
        <rFont val="Arial"/>
        <family val="2"/>
        <charset val="204"/>
      </rPr>
      <t xml:space="preserve">
8892,5/7,48</t>
    </r>
  </si>
  <si>
    <r>
      <t>Светильник AOT.OPL 2x36 HF ES1 опаловый с ЭПРА аварийный блок IP40</t>
    </r>
    <r>
      <rPr>
        <i/>
        <sz val="7"/>
        <rFont val="Arial"/>
        <family val="2"/>
        <charset val="204"/>
      </rPr>
      <t xml:space="preserve">
МАТ=8892,5/7,48</t>
    </r>
  </si>
  <si>
    <r>
      <t>31,68</t>
    </r>
    <r>
      <rPr>
        <i/>
        <sz val="6"/>
        <rFont val="Arial"/>
        <family val="2"/>
        <charset val="204"/>
      </rPr>
      <t xml:space="preserve">
237/7,48</t>
    </r>
  </si>
  <si>
    <r>
      <t>Светильник ФБО-64-15-002 Shar</t>
    </r>
    <r>
      <rPr>
        <i/>
        <sz val="7"/>
        <rFont val="Arial"/>
        <family val="2"/>
        <charset val="204"/>
      </rPr>
      <t xml:space="preserve">
МАТ=237/7,48</t>
    </r>
  </si>
  <si>
    <r>
      <t>209</t>
    </r>
    <r>
      <rPr>
        <i/>
        <sz val="6"/>
        <rFont val="Arial"/>
        <family val="2"/>
        <charset val="204"/>
      </rPr>
      <t xml:space="preserve">
1563,33/7,48</t>
    </r>
  </si>
  <si>
    <r>
      <t>Светильник ФПП-03-20-003 прозрачный с сеткой IP65</t>
    </r>
    <r>
      <rPr>
        <i/>
        <sz val="7"/>
        <rFont val="Arial"/>
        <family val="2"/>
        <charset val="204"/>
      </rPr>
      <t xml:space="preserve">
МАТ=1563,33/7,48</t>
    </r>
  </si>
  <si>
    <r>
      <t>1267,38</t>
    </r>
    <r>
      <rPr>
        <i/>
        <sz val="6"/>
        <rFont val="Arial"/>
        <family val="2"/>
        <charset val="204"/>
      </rPr>
      <t xml:space="preserve">
9480/7,48</t>
    </r>
  </si>
  <si>
    <r>
      <t>Светильник LZ 2х36 ES1 HF с ЭПРА и аварийным блоком</t>
    </r>
    <r>
      <rPr>
        <i/>
        <sz val="7"/>
        <rFont val="Arial"/>
        <family val="2"/>
        <charset val="204"/>
      </rPr>
      <t xml:space="preserve">
МАТ=9480/7,48</t>
    </r>
  </si>
  <si>
    <r>
      <t>614,08</t>
    </r>
    <r>
      <rPr>
        <i/>
        <sz val="6"/>
        <rFont val="Arial"/>
        <family val="2"/>
        <charset val="204"/>
      </rPr>
      <t xml:space="preserve">
4593,33/7,48</t>
    </r>
  </si>
  <si>
    <r>
      <t>Светильник люминисцентный LZ 2х36 HF накладной ЭПРА IP65</t>
    </r>
    <r>
      <rPr>
        <i/>
        <sz val="7"/>
        <rFont val="Arial"/>
        <family val="2"/>
        <charset val="204"/>
      </rPr>
      <t xml:space="preserve">
МАТ=4593,33/7,48</t>
    </r>
  </si>
  <si>
    <r>
      <t>1025,62</t>
    </r>
    <r>
      <rPr>
        <i/>
        <sz val="6"/>
        <rFont val="Arial"/>
        <family val="2"/>
        <charset val="204"/>
      </rPr>
      <t xml:space="preserve">
7671,66/7,48</t>
    </r>
  </si>
  <si>
    <r>
      <t>Светильник ARS / R 4х18 HF ES1 605х605 встроенная зеркальная решетка с ЭПРА аварийный блок</t>
    </r>
    <r>
      <rPr>
        <i/>
        <sz val="7"/>
        <rFont val="Arial"/>
        <family val="2"/>
        <charset val="204"/>
      </rPr>
      <t xml:space="preserve">
МАТ=7671,66/7,48</t>
    </r>
  </si>
  <si>
    <r>
      <t>502,78</t>
    </r>
    <r>
      <rPr>
        <i/>
        <sz val="6"/>
        <rFont val="Arial"/>
        <family val="2"/>
        <charset val="204"/>
      </rPr>
      <t xml:space="preserve">
3760,83/7,48</t>
    </r>
  </si>
  <si>
    <r>
      <t>Светильник ARS / R 418 / 595 / HF AC / DC</t>
    </r>
    <r>
      <rPr>
        <i/>
        <sz val="7"/>
        <rFont val="Arial"/>
        <family val="2"/>
        <charset val="204"/>
      </rPr>
      <t xml:space="preserve">
МАТ=3760,83/7,48</t>
    </r>
  </si>
  <si>
    <t>Раздел 3. Материалы</t>
  </si>
  <si>
    <r>
      <t>1280,04</t>
    </r>
    <r>
      <rPr>
        <i/>
        <sz val="6"/>
        <rFont val="Arial"/>
        <family val="2"/>
        <charset val="204"/>
      </rPr>
      <t xml:space="preserve">
6745,83/5,27</t>
    </r>
  </si>
  <si>
    <r>
      <t>Шкаф 1ЩО, 2ЩО</t>
    </r>
    <r>
      <rPr>
        <i/>
        <sz val="7"/>
        <rFont val="Arial"/>
        <family val="2"/>
        <charset val="204"/>
      </rPr>
      <t xml:space="preserve">
ПЗ=6745,83/5,27</t>
    </r>
  </si>
  <si>
    <r>
      <t>20</t>
    </r>
    <r>
      <rPr>
        <i/>
        <sz val="9"/>
        <rFont val="Arial"/>
        <family val="2"/>
        <charset val="204"/>
      </rPr>
      <t xml:space="preserve">
О</t>
    </r>
  </si>
  <si>
    <r>
      <t>Автомат одно-, двух-, трехполюсный, устанавливаемый на конструкции на стене или колонне, на ток до 25 А</t>
    </r>
    <r>
      <rPr>
        <i/>
        <sz val="7"/>
        <rFont val="Arial"/>
        <family val="2"/>
        <charset val="204"/>
      </rPr>
      <t xml:space="preserve">
НР (14,1 руб.): 95% от ФОТ (14,84 руб.)
СП (9,65 руб.): 65% от ФОТ (14,84 руб.)</t>
    </r>
  </si>
  <si>
    <r>
      <t>ТЕРм08-03-526-01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</si>
  <si>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r>
      <t>Блок управления шкафного исполнения или распределительный пункт (шкаф), устанавливаемый на стене, высота и ширина до 600х600 мм</t>
    </r>
    <r>
      <rPr>
        <i/>
        <sz val="7"/>
        <rFont val="Arial"/>
        <family val="2"/>
        <charset val="204"/>
      </rPr>
      <t xml:space="preserve">
НР (23,68 руб.): 95% от ФОТ (24,93 руб.)
СП (16,2 руб.): 65% от ФОТ (24,93 руб.)</t>
    </r>
  </si>
  <si>
    <r>
      <t>ТЕРм08-03-572-03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</si>
  <si>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Розетка открытой проводки</t>
  </si>
  <si>
    <r>
      <t>ТСЦ-503-0468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</si>
  <si>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Розетка открытой проводки с заземлением</t>
  </si>
  <si>
    <r>
      <t>ТСЦ-503-0471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</si>
  <si>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r>
      <t>Розетка штепсельная неутопленного типа при открытой проводке</t>
    </r>
    <r>
      <rPr>
        <i/>
        <sz val="7"/>
        <rFont val="Arial"/>
        <family val="2"/>
        <charset val="204"/>
      </rPr>
      <t xml:space="preserve">
НР (146,82 руб.): 95% от ФОТ (154,55 руб.)
СП (100,46 руб.): 65% от ФОТ (154,55 руб.)</t>
    </r>
  </si>
  <si>
    <r>
      <t>ТЕРм08-03-591-08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</si>
  <si>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r>
      <t>Выключатель двухклавишный неутопленного типа при открытой проводке</t>
    </r>
    <r>
      <rPr>
        <i/>
        <sz val="7"/>
        <rFont val="Arial"/>
        <family val="2"/>
        <charset val="204"/>
      </rPr>
      <t xml:space="preserve">
НР (70,45 руб.): 95% от ФОТ (74,16 руб.)
СП (48,2 руб.): 65% от ФОТ (74,16 руб.)</t>
    </r>
  </si>
  <si>
    <r>
      <t>ТЕРм08-03-591-04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</si>
  <si>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r>
      <t>Выключатель одноклавишный неутопленного типа при открытой проводке</t>
    </r>
    <r>
      <rPr>
        <i/>
        <sz val="7"/>
        <rFont val="Arial"/>
        <family val="2"/>
        <charset val="204"/>
      </rPr>
      <t xml:space="preserve">
НР (85,74 руб.): 95% от ФОТ (90,25 руб.)
СП (58,66 руб.): 65% от ФОТ (90,25 руб.)</t>
    </r>
  </si>
  <si>
    <r>
      <t>ТЕРм08-03-591-01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</si>
  <si>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Электроустановочное оборудование</t>
  </si>
  <si>
    <r>
      <t>Кабель двух-четырехжильный по установленным конструкциям и лоткам с установкой ответвительных коробок в помещениях с нормальной средой сечением жилы до 10 мм2</t>
    </r>
    <r>
      <rPr>
        <i/>
        <sz val="7"/>
        <rFont val="Arial"/>
        <family val="2"/>
        <charset val="204"/>
      </rPr>
      <t xml:space="preserve">
НР (504,14 руб.): 95% от ФОТ (530,67 руб.)
СП (344,94 руб.): 65% от ФОТ (530,67 руб.)</t>
    </r>
  </si>
  <si>
    <r>
      <t>ТЕРм08-02-402-01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</si>
  <si>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r>
      <t>Затягивание провода в проложенные трубы и металлические рукава первого одножильного или многожильного в общей оплетке, суммарное сечение до 6 мм2</t>
    </r>
    <r>
      <rPr>
        <i/>
        <sz val="7"/>
        <rFont val="Arial"/>
        <family val="2"/>
        <charset val="204"/>
      </rPr>
      <t xml:space="preserve">
НР (600,69 руб.): 95% от ФОТ (632,3 руб.)
СП (411 руб.): 65% от ФОТ (632,3 руб.)</t>
    </r>
  </si>
  <si>
    <r>
      <t>ТЕРм08-02-412-02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</si>
  <si>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r>
      <t>Короба пластмассовые: шириной до 40 мм</t>
    </r>
    <r>
      <rPr>
        <i/>
        <sz val="7"/>
        <rFont val="Arial"/>
        <family val="2"/>
        <charset val="204"/>
      </rPr>
      <t xml:space="preserve">
НР (331,45 руб.): 95% от ФОТ (348,89 руб.)
СП (226,78 руб.): 65% от ФОТ (348,89 руб.)</t>
    </r>
  </si>
  <si>
    <r>
      <t>ФЕРм08-02-390-01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</si>
  <si>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Трубки защитные гофрированные</t>
  </si>
  <si>
    <r>
      <t>ТСЦ-301-1380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</si>
  <si>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r>
      <t>Труба винипластовая по установленным конструкциям, по стенам и колоннам с креплением скобами, диаметр до 25 мм</t>
    </r>
    <r>
      <rPr>
        <i/>
        <sz val="7"/>
        <rFont val="Arial"/>
        <family val="2"/>
        <charset val="204"/>
      </rPr>
      <t xml:space="preserve">
НР (4579,3 руб.): 95% от ФОТ (4820,32 руб.)
СП (3133,21 руб.): 65% от ФОТ (4820,32 руб.)</t>
    </r>
  </si>
  <si>
    <r>
      <t>ТЕРм08-02-409-01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</si>
  <si>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Кабельные проводки</t>
  </si>
  <si>
    <r>
      <t>Световые настенные указатели</t>
    </r>
    <r>
      <rPr>
        <i/>
        <sz val="7"/>
        <rFont val="Arial"/>
        <family val="2"/>
        <charset val="204"/>
      </rPr>
      <t xml:space="preserve">
НР (85,12 руб.): 95% от ФОТ (89,6 руб.)
СП (58,24 руб.): 65% от ФОТ (89,6 руб.)</t>
    </r>
  </si>
  <si>
    <r>
      <t>ТЕРм08-03-593-10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</si>
  <si>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r>
      <t>Светильник потолочный или настенный с креплением винтами или болтами для помещений с нормальными условиями среды, одноламповый</t>
    </r>
    <r>
      <rPr>
        <i/>
        <sz val="7"/>
        <rFont val="Arial"/>
        <family val="2"/>
        <charset val="204"/>
      </rPr>
      <t xml:space="preserve">
НР (243,16 руб.): 95% от ФОТ (255,96 руб.)
СП (166,37 руб.): 65% от ФОТ (255,96 руб.)</t>
    </r>
  </si>
  <si>
    <r>
      <t>ТЕРм08-03-593-06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</si>
  <si>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r>
      <t>Светильник потолочный или настенный с креплением винтами или болтами для помещений с нормальными условиями среды, двухламповый</t>
    </r>
    <r>
      <rPr>
        <i/>
        <sz val="7"/>
        <rFont val="Arial"/>
        <family val="2"/>
        <charset val="204"/>
      </rPr>
      <t xml:space="preserve">
НР (232,91 руб.): 95% от ФОТ (245,17 руб.)
СП (159,36 руб.): 65% от ФОТ (245,17 руб.)</t>
    </r>
  </si>
  <si>
    <r>
      <t>ТЕРм08-03-593-07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</si>
  <si>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r>
      <t>Светильник в подвесных потолках, устанавливаемый на профиле, количество ламп в светильнике до 4</t>
    </r>
    <r>
      <rPr>
        <i/>
        <sz val="7"/>
        <rFont val="Arial"/>
        <family val="2"/>
        <charset val="204"/>
      </rPr>
      <t xml:space="preserve">
НР (3273,76 руб.): 95% от ФОТ (3446,06 руб.)
СП (2239,94 руб.): 65% от ФОТ (3446,06 руб.)</t>
    </r>
  </si>
  <si>
    <r>
      <t>ТЕРм08-03-594-14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</si>
  <si>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Светотехническое оборудование</t>
  </si>
  <si>
    <t>Ящики с понижающим трансформатором автомат. выключателем, 36в ЯТП-0,25-2</t>
  </si>
  <si>
    <r>
      <t>ТСЦ-504-0290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</si>
  <si>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r>
      <t>Шкаф (пульт) управления навесной, высота, ширина и глубина до 600х600х350 мм / ЯТПР-220/36-0,25</t>
    </r>
    <r>
      <rPr>
        <i/>
        <sz val="7"/>
        <rFont val="Arial"/>
        <family val="2"/>
        <charset val="204"/>
      </rPr>
      <t xml:space="preserve">
НР (26,6 руб.): 95% от ФОТ (28 руб.)
СП (18,2 руб.): 65% от ФОТ (28 руб.)</t>
    </r>
  </si>
  <si>
    <r>
      <t>ТЕРм08-03-573-04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</si>
  <si>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r>
      <t>Блок управления шкафного исполнения или распределительный пункт (шкаф), устанавливаемый в нише, высота и ширина до 700х850 мм / 280х380х170 мм / ЩО1</t>
    </r>
    <r>
      <rPr>
        <i/>
        <sz val="7"/>
        <rFont val="Arial"/>
        <family val="2"/>
        <charset val="204"/>
      </rPr>
      <t xml:space="preserve">
НР (47,37 руб.): 95% от ФОТ (49,86 руб.)
СП (32,41 руб.): 65% от ФОТ (49,86 руб.)</t>
    </r>
  </si>
  <si>
    <r>
      <t>ТЕРм08-03-572-08</t>
    </r>
    <r>
      <rPr>
        <i/>
        <sz val="7"/>
        <rFont val="Arial"/>
        <family val="2"/>
        <charset val="204"/>
      </rPr>
      <t xml:space="preserve">
Постановл.Правит.Саратов.обл. от 30.07.10 №351-П</t>
    </r>
  </si>
  <si>
    <t>Раздел 1. 130268-1-ЭМ.С листы 5-7</t>
  </si>
  <si>
    <t>_______________________________________________________________________________________________674,3</t>
  </si>
  <si>
    <t>___________________________10,806</t>
  </si>
  <si>
    <t>_______________________________________________________________________________________________2,560</t>
  </si>
  <si>
    <t>_______________________________________________________________________________________________160,458</t>
  </si>
  <si>
    <t xml:space="preserve">      монтажных работ _______________________________________________________________________________________________</t>
  </si>
  <si>
    <t>___________________________163,018</t>
  </si>
  <si>
    <t>Основание: 130268-1-ЭМ</t>
  </si>
  <si>
    <t>Электроосвещение.</t>
  </si>
  <si>
    <r>
      <t xml:space="preserve">ЛОКАЛЬНЫЙ СМЕТНЫЙ РАСЧЕТ № </t>
    </r>
    <r>
      <rPr>
        <sz val="12"/>
        <rFont val="Arial"/>
        <family val="2"/>
        <charset val="204"/>
      </rPr>
      <t>02-04-02</t>
    </r>
  </si>
  <si>
    <r>
      <t xml:space="preserve">ЛОКАЛЬНЫЙ СМЕТНЫЙ РАСЧЕТ № </t>
    </r>
    <r>
      <rPr>
        <sz val="12"/>
        <rFont val="Arial"/>
        <family val="2"/>
        <charset val="204"/>
      </rPr>
      <t>09-01 ФЕР</t>
    </r>
  </si>
  <si>
    <t>Пусконаладочные работы.</t>
  </si>
  <si>
    <t xml:space="preserve">Основание: </t>
  </si>
  <si>
    <t>Сметная стоимость прочих _______________________________________________________________________________________________</t>
  </si>
  <si>
    <t>___________________________15,129</t>
  </si>
  <si>
    <t>___________________________7,380</t>
  </si>
  <si>
    <t>_______________________________________________________________________________________________509,1</t>
  </si>
  <si>
    <t>Раздел 1. ОПС и видеонаблюдение.</t>
  </si>
  <si>
    <r>
      <t>ФЕРп02-01-002-01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</si>
  <si>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r>
      <t>Автоматизированная система управления II категории технической сложности с количеством каналов (Кобщ): 2</t>
    </r>
    <r>
      <rPr>
        <i/>
        <sz val="7"/>
        <rFont val="Arial"/>
        <family val="2"/>
        <charset val="204"/>
      </rPr>
      <t xml:space="preserve">
НР (135,42 руб.): 65% от ФОТ (208,34 руб.)
СП (83,34 руб.): 40% от ФОТ (208,34 руб.)</t>
    </r>
  </si>
  <si>
    <r>
      <t>ФЕРп02-01-002-02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</si>
  <si>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r>
      <t>Автоматизированная система управления II категории технической сложности с количеством каналов (Кобщ): за каждый канал свыше 2 до 9 добавлять к расценке 02-01-002-01</t>
    </r>
    <r>
      <rPr>
        <i/>
        <sz val="7"/>
        <rFont val="Arial"/>
        <family val="2"/>
        <charset val="204"/>
      </rPr>
      <t xml:space="preserve">
НР (260,71 руб.): 65% от ФОТ (401,09 руб.)
СП (160,44 руб.): 40% от ФОТ (401,09 руб.)</t>
    </r>
  </si>
  <si>
    <r>
      <t>ФЕРп02-01-002-07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</si>
  <si>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r>
      <t>Автоматизированная система управления II категории технической сложности с количеством каналов (Кобщ): 40</t>
    </r>
    <r>
      <rPr>
        <i/>
        <sz val="7"/>
        <rFont val="Arial"/>
        <family val="2"/>
        <charset val="204"/>
      </rPr>
      <t xml:space="preserve">
НР (2539,34 руб.): 65% от ФОТ (3906,67 руб.)
СП (1562,67 руб.): 40% от ФОТ (3906,67 руб.)</t>
    </r>
  </si>
  <si>
    <r>
      <t>ФЕРп02-01-002-08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</si>
  <si>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r>
      <t>Автоматизированная система управления II категории технической сложности с количеством каналов (Кобщ): за каждый канал свыше 40 до 79 добавлять к расценке 02-01-002-07</t>
    </r>
    <r>
      <rPr>
        <i/>
        <sz val="7"/>
        <rFont val="Arial"/>
        <family val="2"/>
        <charset val="204"/>
      </rPr>
      <t xml:space="preserve">
НР (1217,42 руб.): 65% от ФОТ (1872,96 руб.)
СП (749,18 руб.): 40% от ФОТ (1872,96 руб.)</t>
    </r>
  </si>
  <si>
    <t>Раздел 2. Силовое электрооборудование.</t>
  </si>
  <si>
    <r>
      <t>ФЕРп01-11-028-01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</si>
  <si>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r>
  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  </r>
    <r>
      <rPr>
        <i/>
        <sz val="7"/>
        <rFont val="Arial"/>
        <family val="2"/>
        <charset val="204"/>
      </rPr>
      <t xml:space="preserve">
НР (202,54 руб.): 65% от ФОТ (311,6 руб.)
СП (124,64 руб.): 40% от ФОТ (311,6 руб.)</t>
    </r>
  </si>
  <si>
    <r>
      <t>ФЕРп01-11-011-01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</si>
  <si>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r>
      <t>Проверка наличия цепи между заземлителями и заземленными элементами</t>
    </r>
    <r>
      <rPr>
        <i/>
        <sz val="7"/>
        <rFont val="Arial"/>
        <family val="2"/>
        <charset val="204"/>
      </rPr>
      <t xml:space="preserve">
НР (8,63 руб.): 65% от ФОТ (13,28 руб.)
СП (5,31 руб.): 40% от ФОТ (13,28 руб.)</t>
    </r>
  </si>
  <si>
    <r>
      <t>ФЕРп01-11-013-01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</si>
  <si>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r>
      <t>Замер полного сопротивления цепи "фаза-нуль"</t>
    </r>
    <r>
      <rPr>
        <i/>
        <sz val="7"/>
        <rFont val="Arial"/>
        <family val="2"/>
        <charset val="204"/>
      </rPr>
      <t xml:space="preserve">
НР (393,01 руб.): 65% от ФОТ (604,63 руб.)
СП (241,85 руб.): 40% от ФОТ (604,63 руб.)</t>
    </r>
  </si>
  <si>
    <r>
      <t>ФЕРп01-11-010-01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</si>
  <si>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r>
      <t>Измерение сопротивления растеканию тока: заземлителя</t>
    </r>
    <r>
      <rPr>
        <i/>
        <sz val="7"/>
        <rFont val="Arial"/>
        <family val="2"/>
        <charset val="204"/>
      </rPr>
      <t xml:space="preserve">
НР (39,97 руб.): 65% от ФОТ (61,49 руб.)
СП (24,6 руб.): 40% от ФОТ (61,49 руб.)</t>
    </r>
  </si>
  <si>
    <t>измерение</t>
  </si>
  <si>
    <t>Итого прямые затраты по смете с учетом коэффициентов к итогам</t>
  </si>
  <si>
    <t xml:space="preserve">   Пусконаладочные работы "вхолостую" 80% ПЗ=0,8 (ОЗП=0,8; ЭМ=0,8; ЗПМ=0,8; МАТ=0,8; ТЗ=0,8; ТЗМ=0,8)  (Поз. 1-8)</t>
  </si>
  <si>
    <t xml:space="preserve">   65% ФОТ (от 7380,06) (Поз. 1-8)</t>
  </si>
  <si>
    <t xml:space="preserve">   40% ФОТ (от 7380,06) (Поз. 1-8)</t>
  </si>
  <si>
    <t xml:space="preserve">  Пусконаладочные работы: 'вхолостую' - 80%, 'под нагрузкой' - 20%</t>
  </si>
  <si>
    <t>в базисных ценах 2000 г.</t>
  </si>
  <si>
    <t>"Реконструкция административно-лабораторного здания Советского РЭС по адресу Свратовская обл., Советский район, р.п.Степное, ул.Кутузова, д.18.", ЛСР №02-03</t>
  </si>
  <si>
    <t>"Реконструкция административно-лабораторного здания Советского РЭС по адресу Свратовская обл., Советский район, р.п.Степное, ул.Кутузова, д.18.", ЛСР №09-01</t>
  </si>
  <si>
    <t>"Реконструкция административно-лабораторного здания Советского РЭС по адресу Свратовская обл., Советский район, р.п.Степное, ул.Кутузова, д.18.", ЛСР №02-04-02</t>
  </si>
  <si>
    <t>"Реконструкция административно-лабораторного здания Советского РЭС по адресу Свратовская обл., Советский район, р.п.Степное, ул.Кутузова, д.18",    ЛСР №09-01</t>
  </si>
  <si>
    <t>"Реконструкция административно-лабораторного здания Советского РЭС по адресу Свратовская обл., Советский район, р.п.Степное, ул.Кутузова, д.18", ЛСР №02-03; ЛСР №02-04-02</t>
  </si>
  <si>
    <t>"Реконструкция административно-лабораторного здания Советского РЭС по адресу Свратовская обл., Советский район, р.п.Степное, ул.Кутузова, д.18", ЛСР №09-01</t>
  </si>
  <si>
    <t>в ценах 2 кв. 2024</t>
  </si>
  <si>
    <t>в т.ч. ФОТ</t>
  </si>
  <si>
    <t>МАТ</t>
  </si>
  <si>
    <t>НР</t>
  </si>
  <si>
    <t>СП</t>
  </si>
  <si>
    <t>ВСЕГО</t>
  </si>
  <si>
    <t>в ценах 2 кв. 2024 г.</t>
  </si>
  <si>
    <t>в ценах 2 кв. 2024г.</t>
  </si>
  <si>
    <t>2 кв. 2024 год</t>
  </si>
  <si>
    <t>Составлен в текущих ценах на 2 кв 2024г.</t>
  </si>
  <si>
    <t>Составлен в текущих ценах на 2 кв. 2024г.</t>
  </si>
  <si>
    <t xml:space="preserve">СМЕТА № 1   </t>
  </si>
  <si>
    <t>на проектные (изыскательские) работы</t>
  </si>
  <si>
    <t>Итого по расчету:</t>
  </si>
  <si>
    <t>Характеристика предприятия,
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</si>
  <si>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</si>
  <si>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Расчет стоимости: (a+bx)*Kj или (стоимость строительно-монтажных работ)*проц./ 100 или количество * цена, тыс.руб.</t>
  </si>
  <si>
    <t>Стоимость работ, 
тыс.руб.</t>
  </si>
  <si>
    <t>Раздел 1. 2023 год</t>
  </si>
  <si>
    <t xml:space="preserve">   ВСЕГО по смете</t>
  </si>
  <si>
    <t>Составлен в текущих ценах на 2 кв 2024 г.</t>
  </si>
  <si>
    <t>Перевод в текущие цены К=5,94</t>
  </si>
  <si>
    <t>СБЦП 81-2001-03 "Объекты жилищно-гражданского строительства" табл.25, п.1,                            табл. №41 Кконд.=0,12*0,3</t>
  </si>
  <si>
    <t>(530,71+0,158*12,36)*0,12*0,3</t>
  </si>
  <si>
    <t>Ситстема кондиционирования помещения серверной, S=12,36 кв.м.</t>
  </si>
  <si>
    <t>Разработка проектной документации_2024 год</t>
  </si>
  <si>
    <t>Приложение №2</t>
  </si>
  <si>
    <t xml:space="preserve">к Техническому заданию на выполнение работ "под ключ"  </t>
  </si>
  <si>
    <t>СОГЛАСОВАНО</t>
  </si>
  <si>
    <t>УТВЕРЖДАЮ</t>
  </si>
  <si>
    <t>Генеральный директор АО «Энергосервис Волги»</t>
  </si>
  <si>
    <t>_______________М.К. Проскуркин</t>
  </si>
  <si>
    <t>Расчет начальной максимальной цены лота</t>
  </si>
  <si>
    <t xml:space="preserve">Главный инженер АО "Энергосервис Волги"           </t>
  </si>
  <si>
    <t>В.Б. Минаев</t>
  </si>
  <si>
    <t>Составил: Ведущий инженер СДО АО "Энергосервис Волги"</t>
  </si>
  <si>
    <t>М.В. Васильцова</t>
  </si>
  <si>
    <t>Проверил: Начальник СДО АО "Энергосервис Волги"</t>
  </si>
  <si>
    <t>М.В. Корнишина</t>
  </si>
  <si>
    <t>Корнишина М.В.</t>
  </si>
  <si>
    <t>Васильцова М.В.</t>
  </si>
  <si>
    <t>Составил:  Ведущий инженер СДО АО "Энергосервис Волги"</t>
  </si>
  <si>
    <t>Минаев В.Б.</t>
  </si>
  <si>
    <t>Главный инженер АО "Энергосервис Волги"</t>
  </si>
  <si>
    <t>Система кондиционирования помещения серверной, S=12,36 кв.м.</t>
  </si>
  <si>
    <t xml:space="preserve">к Техническому заданию на выполнение работ "под ключ" </t>
  </si>
  <si>
    <t>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</si>
</sst>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_-;\-* #,##0.00_-;_-* &quot;-&quot;??_-;_-@_-"/>
    <numFmt numFmtId="164" formatCode="_-* #,##0.00\ _₽_-;\-* #,##0.00\ _₽_-;_-* &quot;-&quot;??\ _₽_-;_-@_-"/>
    <numFmt numFmtId="165" formatCode="###\ ###\ ###\ ##0.00"/>
    <numFmt numFmtId="166" formatCode="0.00000"/>
    <numFmt numFmtId="167" formatCode="#,##0.0000000"/>
    <numFmt numFmtId="168" formatCode="#,##0.00\ _₽"/>
    <numFmt numFmtId="169" formatCode="_-* #,##0.00_р_._-;\-* #,##0.00_р_._-;_-* &quot;-&quot;??_р_._-;_-@_-"/>
    <numFmt numFmtId="170" formatCode="#,##0.000"/>
    <numFmt numFmtId="171" formatCode="#,##0.00000"/>
  </numFmts>
  <fonts count="48" x14ac:knownFonts="1"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1F497D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Arial"/>
      <family val="2"/>
      <charset val="204"/>
    </font>
    <font>
      <i/>
      <sz val="9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6"/>
      <name val="Arial"/>
      <family val="2"/>
      <charset val="204"/>
    </font>
    <font>
      <i/>
      <sz val="7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name val="Arial Cyr"/>
      <charset val="204"/>
    </font>
    <font>
      <b/>
      <sz val="1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Arial Cyr"/>
      <charset val="204"/>
    </font>
    <font>
      <sz val="10"/>
      <color theme="1"/>
      <name val="Calibri"/>
      <family val="2"/>
      <charset val="204"/>
      <scheme val="minor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75">
    <xf numFmtId="0" fontId="0" fillId="0" borderId="0"/>
    <xf numFmtId="0" fontId="1" fillId="0" borderId="0"/>
    <xf numFmtId="0" fontId="1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0" fontId="7" fillId="0" borderId="0"/>
    <xf numFmtId="43" fontId="8" fillId="0" borderId="0" applyFont="0" applyFill="0" applyBorder="0" applyAlignment="0" applyProtection="0"/>
    <xf numFmtId="0" fontId="14" fillId="0" borderId="0"/>
    <xf numFmtId="0" fontId="8" fillId="0" borderId="0"/>
    <xf numFmtId="0" fontId="18" fillId="0" borderId="0">
      <alignment horizontal="left" vertical="top"/>
    </xf>
    <xf numFmtId="0" fontId="17" fillId="0" borderId="2" applyBorder="0" applyAlignment="0">
      <alignment horizontal="center" wrapText="1"/>
    </xf>
    <xf numFmtId="0" fontId="18" fillId="0" borderId="0">
      <alignment horizontal="center"/>
    </xf>
    <xf numFmtId="0" fontId="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8" fillId="0" borderId="0"/>
    <xf numFmtId="0" fontId="14" fillId="0" borderId="0"/>
    <xf numFmtId="0" fontId="14" fillId="0" borderId="0"/>
    <xf numFmtId="0" fontId="14" fillId="0" borderId="0"/>
    <xf numFmtId="0" fontId="8" fillId="0" borderId="0"/>
    <xf numFmtId="0" fontId="19" fillId="0" borderId="0"/>
    <xf numFmtId="0" fontId="17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1" fillId="0" borderId="0" applyFont="0" applyFill="0" applyBorder="0" applyAlignment="0" applyProtection="0"/>
    <xf numFmtId="0" fontId="8" fillId="0" borderId="0"/>
    <xf numFmtId="0" fontId="1" fillId="0" borderId="0"/>
    <xf numFmtId="0" fontId="17" fillId="0" borderId="0"/>
    <xf numFmtId="0" fontId="8" fillId="0" borderId="0"/>
    <xf numFmtId="0" fontId="18" fillId="0" borderId="2">
      <alignment horizontal="center" wrapText="1"/>
    </xf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9" fontId="6" fillId="0" borderId="0" applyFont="0" applyFill="0" applyBorder="0" applyAlignment="0" applyProtection="0"/>
    <xf numFmtId="169" fontId="8" fillId="0" borderId="0" applyFont="0" applyFill="0" applyBorder="0" applyAlignment="0" applyProtection="0"/>
    <xf numFmtId="0" fontId="19" fillId="0" borderId="0"/>
    <xf numFmtId="0" fontId="8" fillId="0" borderId="0"/>
    <xf numFmtId="0" fontId="24" fillId="0" borderId="0"/>
    <xf numFmtId="0" fontId="8" fillId="0" borderId="0"/>
    <xf numFmtId="0" fontId="24" fillId="0" borderId="0"/>
    <xf numFmtId="164" fontId="19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5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</cellStyleXfs>
  <cellXfs count="279">
    <xf numFmtId="0" fontId="0" fillId="0" borderId="0" xfId="0"/>
    <xf numFmtId="0" fontId="3" fillId="0" borderId="0" xfId="2" applyFont="1" applyFill="1" applyAlignment="1">
      <alignment horizontal="left" vertical="center"/>
    </xf>
    <xf numFmtId="0" fontId="2" fillId="0" borderId="0" xfId="2" applyFont="1" applyFill="1" applyAlignment="1">
      <alignment horizontal="right" vertical="center"/>
    </xf>
    <xf numFmtId="0" fontId="3" fillId="0" borderId="0" xfId="1" applyFont="1" applyFill="1" applyAlignment="1">
      <alignment vertical="center"/>
    </xf>
    <xf numFmtId="0" fontId="3" fillId="0" borderId="1" xfId="2" applyFont="1" applyFill="1" applyBorder="1" applyAlignment="1">
      <alignment horizontal="left" vertical="center" wrapText="1"/>
    </xf>
    <xf numFmtId="165" fontId="3" fillId="0" borderId="1" xfId="2" applyNumberFormat="1" applyFont="1" applyFill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165" fontId="3" fillId="0" borderId="2" xfId="2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5" fillId="0" borderId="0" xfId="1" applyFont="1" applyFill="1" applyAlignment="1">
      <alignment vertical="center"/>
    </xf>
    <xf numFmtId="0" fontId="2" fillId="0" borderId="1" xfId="2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vertical="center" wrapText="1"/>
    </xf>
    <xf numFmtId="165" fontId="3" fillId="0" borderId="1" xfId="2" applyNumberFormat="1" applyFont="1" applyFill="1" applyBorder="1" applyAlignment="1">
      <alignment horizontal="right" vertical="center" wrapText="1"/>
    </xf>
    <xf numFmtId="4" fontId="3" fillId="0" borderId="0" xfId="1" applyNumberFormat="1" applyFont="1" applyAlignment="1">
      <alignment horizontal="left" vertical="center"/>
    </xf>
    <xf numFmtId="4" fontId="2" fillId="0" borderId="1" xfId="2" applyNumberFormat="1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49" fontId="3" fillId="0" borderId="0" xfId="1" applyNumberFormat="1" applyFont="1" applyAlignment="1">
      <alignment horizontal="center" vertical="center"/>
    </xf>
    <xf numFmtId="0" fontId="4" fillId="0" borderId="0" xfId="2" applyFont="1" applyFill="1" applyAlignment="1">
      <alignment vertical="center"/>
    </xf>
    <xf numFmtId="0" fontId="3" fillId="0" borderId="0" xfId="2" applyFont="1" applyFill="1" applyBorder="1" applyAlignment="1">
      <alignment horizontal="left" vertical="center"/>
    </xf>
    <xf numFmtId="165" fontId="3" fillId="0" borderId="0" xfId="2" applyNumberFormat="1" applyFont="1" applyFill="1" applyBorder="1" applyAlignment="1">
      <alignment horizontal="center" vertical="center" wrapText="1"/>
    </xf>
    <xf numFmtId="4" fontId="3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center" vertical="center"/>
    </xf>
    <xf numFmtId="49" fontId="2" fillId="0" borderId="0" xfId="2" applyNumberFormat="1" applyFont="1" applyBorder="1" applyAlignment="1">
      <alignment horizontal="center" vertical="center" wrapText="1"/>
    </xf>
    <xf numFmtId="4" fontId="3" fillId="0" borderId="0" xfId="2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2" fillId="0" borderId="0" xfId="2" applyFont="1" applyFill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0" fontId="3" fillId="0" borderId="2" xfId="6" applyFont="1" applyFill="1" applyBorder="1" applyAlignment="1">
      <alignment horizontal="center" vertical="center" wrapText="1"/>
    </xf>
    <xf numFmtId="3" fontId="3" fillId="0" borderId="1" xfId="2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" fontId="3" fillId="0" borderId="0" xfId="1" applyNumberFormat="1" applyFont="1" applyFill="1" applyAlignment="1">
      <alignment vertical="center"/>
    </xf>
    <xf numFmtId="2" fontId="3" fillId="0" borderId="0" xfId="1" applyNumberFormat="1" applyFont="1" applyFill="1" applyAlignment="1">
      <alignment vertical="center"/>
    </xf>
    <xf numFmtId="49" fontId="2" fillId="0" borderId="0" xfId="2" applyNumberFormat="1" applyFont="1" applyFill="1" applyAlignment="1">
      <alignment horizontal="center" vertical="center"/>
    </xf>
    <xf numFmtId="165" fontId="3" fillId="2" borderId="2" xfId="2" applyNumberFormat="1" applyFont="1" applyFill="1" applyBorder="1" applyAlignment="1">
      <alignment horizontal="center" vertical="center" wrapText="1"/>
    </xf>
    <xf numFmtId="165" fontId="2" fillId="0" borderId="2" xfId="2" applyNumberFormat="1" applyFont="1" applyFill="1" applyBorder="1" applyAlignment="1">
      <alignment horizontal="center" vertical="center" wrapText="1"/>
    </xf>
    <xf numFmtId="4" fontId="2" fillId="0" borderId="2" xfId="1" applyNumberFormat="1" applyFont="1" applyBorder="1" applyAlignment="1">
      <alignment horizontal="center" vertical="center"/>
    </xf>
    <xf numFmtId="4" fontId="2" fillId="0" borderId="2" xfId="2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3" fillId="0" borderId="2" xfId="6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4" fontId="3" fillId="0" borderId="0" xfId="1" applyNumberFormat="1" applyFont="1" applyBorder="1" applyAlignment="1">
      <alignment horizontal="center" vertical="center"/>
    </xf>
    <xf numFmtId="165" fontId="3" fillId="4" borderId="2" xfId="2" applyNumberFormat="1" applyFont="1" applyFill="1" applyBorder="1" applyAlignment="1">
      <alignment horizontal="center" vertical="center" wrapText="1"/>
    </xf>
    <xf numFmtId="4" fontId="3" fillId="4" borderId="2" xfId="1" applyNumberFormat="1" applyFont="1" applyFill="1" applyBorder="1" applyAlignment="1">
      <alignment horizontal="center" vertical="center"/>
    </xf>
    <xf numFmtId="0" fontId="3" fillId="3" borderId="1" xfId="2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left" vertical="center" wrapText="1"/>
    </xf>
    <xf numFmtId="165" fontId="3" fillId="3" borderId="1" xfId="2" applyNumberFormat="1" applyFont="1" applyFill="1" applyBorder="1" applyAlignment="1">
      <alignment horizontal="right" vertical="center" wrapText="1"/>
    </xf>
    <xf numFmtId="165" fontId="3" fillId="3" borderId="1" xfId="2" applyNumberFormat="1" applyFont="1" applyFill="1" applyBorder="1" applyAlignment="1">
      <alignment horizontal="center" vertical="center" wrapText="1"/>
    </xf>
    <xf numFmtId="0" fontId="3" fillId="5" borderId="1" xfId="2" applyFont="1" applyFill="1" applyBorder="1" applyAlignment="1">
      <alignment horizontal="center" vertical="center" wrapText="1"/>
    </xf>
    <xf numFmtId="165" fontId="3" fillId="5" borderId="1" xfId="2" applyNumberFormat="1" applyFont="1" applyFill="1" applyBorder="1" applyAlignment="1">
      <alignment vertical="center" wrapText="1"/>
    </xf>
    <xf numFmtId="165" fontId="3" fillId="5" borderId="1" xfId="2" applyNumberFormat="1" applyFont="1" applyFill="1" applyBorder="1" applyAlignment="1">
      <alignment horizontal="center" vertical="center" wrapText="1"/>
    </xf>
    <xf numFmtId="0" fontId="12" fillId="0" borderId="0" xfId="0" applyFont="1"/>
    <xf numFmtId="165" fontId="2" fillId="0" borderId="1" xfId="2" applyNumberFormat="1" applyFont="1" applyFill="1" applyBorder="1" applyAlignment="1">
      <alignment horizontal="center" vertical="center" wrapText="1"/>
    </xf>
    <xf numFmtId="165" fontId="2" fillId="6" borderId="1" xfId="2" applyNumberFormat="1" applyFont="1" applyFill="1" applyBorder="1" applyAlignment="1">
      <alignment horizontal="center" vertical="center" wrapText="1"/>
    </xf>
    <xf numFmtId="10" fontId="3" fillId="0" borderId="0" xfId="1" applyNumberFormat="1" applyFont="1" applyFill="1" applyAlignment="1">
      <alignment vertical="center"/>
    </xf>
    <xf numFmtId="167" fontId="3" fillId="0" borderId="0" xfId="2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3" fillId="0" borderId="2" xfId="6" applyFont="1" applyFill="1" applyBorder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4" fontId="10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3" fillId="0" borderId="2" xfId="0" applyFont="1" applyBorder="1" applyAlignment="1">
      <alignment vertical="center" wrapText="1"/>
    </xf>
    <xf numFmtId="4" fontId="3" fillId="4" borderId="2" xfId="2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left" vertical="center"/>
    </xf>
    <xf numFmtId="4" fontId="3" fillId="0" borderId="0" xfId="1" applyNumberFormat="1" applyFont="1" applyAlignment="1">
      <alignment vertical="center"/>
    </xf>
    <xf numFmtId="0" fontId="10" fillId="0" borderId="2" xfId="0" applyFont="1" applyBorder="1" applyAlignment="1">
      <alignment vertical="center" wrapText="1"/>
    </xf>
    <xf numFmtId="168" fontId="10" fillId="0" borderId="0" xfId="0" applyNumberFormat="1" applyFont="1" applyAlignment="1">
      <alignment vertical="center"/>
    </xf>
    <xf numFmtId="168" fontId="10" fillId="0" borderId="2" xfId="0" applyNumberFormat="1" applyFont="1" applyBorder="1" applyAlignment="1">
      <alignment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166" fontId="5" fillId="0" borderId="0" xfId="1" applyNumberFormat="1" applyFont="1" applyFill="1" applyAlignment="1">
      <alignment vertical="center"/>
    </xf>
    <xf numFmtId="165" fontId="20" fillId="0" borderId="2" xfId="2" applyNumberFormat="1" applyFont="1" applyFill="1" applyBorder="1" applyAlignment="1">
      <alignment horizontal="center" vertical="center" wrapText="1"/>
    </xf>
    <xf numFmtId="49" fontId="20" fillId="0" borderId="2" xfId="2" applyNumberFormat="1" applyFont="1" applyBorder="1" applyAlignment="1">
      <alignment horizontal="center" vertical="center" wrapText="1"/>
    </xf>
    <xf numFmtId="165" fontId="5" fillId="0" borderId="7" xfId="2" applyNumberFormat="1" applyFont="1" applyFill="1" applyBorder="1" applyAlignment="1">
      <alignment horizontal="center" vertical="center" wrapText="1"/>
    </xf>
    <xf numFmtId="165" fontId="5" fillId="0" borderId="2" xfId="2" applyNumberFormat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/>
    </xf>
    <xf numFmtId="0" fontId="2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49" fontId="2" fillId="4" borderId="2" xfId="2" applyNumberFormat="1" applyFont="1" applyFill="1" applyBorder="1" applyAlignment="1">
      <alignment horizontal="center" vertical="center" wrapText="1"/>
    </xf>
    <xf numFmtId="165" fontId="2" fillId="2" borderId="2" xfId="2" applyNumberFormat="1" applyFont="1" applyFill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4" fontId="2" fillId="0" borderId="2" xfId="2" applyNumberFormat="1" applyFont="1" applyBorder="1" applyAlignment="1">
      <alignment horizontal="center" vertical="center" wrapText="1"/>
    </xf>
    <xf numFmtId="165" fontId="3" fillId="2" borderId="5" xfId="2" applyNumberFormat="1" applyFont="1" applyFill="1" applyBorder="1" applyAlignment="1">
      <alignment horizontal="center" vertical="center" wrapText="1"/>
    </xf>
    <xf numFmtId="4" fontId="3" fillId="0" borderId="5" xfId="1" applyNumberFormat="1" applyFont="1" applyBorder="1" applyAlignment="1">
      <alignment horizontal="center" vertical="center"/>
    </xf>
    <xf numFmtId="165" fontId="3" fillId="0" borderId="5" xfId="2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3" fontId="3" fillId="0" borderId="2" xfId="7" applyFont="1" applyFill="1" applyBorder="1" applyAlignment="1">
      <alignment horizontal="center" vertical="center"/>
    </xf>
    <xf numFmtId="43" fontId="11" fillId="0" borderId="2" xfId="7" applyFont="1" applyFill="1" applyBorder="1" applyAlignment="1">
      <alignment horizontal="center" vertical="center"/>
    </xf>
    <xf numFmtId="43" fontId="11" fillId="0" borderId="2" xfId="7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/>
    </xf>
    <xf numFmtId="0" fontId="10" fillId="0" borderId="8" xfId="0" applyFont="1" applyBorder="1" applyAlignment="1">
      <alignment vertical="center" wrapText="1"/>
    </xf>
    <xf numFmtId="170" fontId="11" fillId="0" borderId="2" xfId="0" applyNumberFormat="1" applyFont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center" wrapText="1"/>
    </xf>
    <xf numFmtId="0" fontId="5" fillId="5" borderId="1" xfId="2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43" fontId="3" fillId="0" borderId="7" xfId="7" applyFont="1" applyFill="1" applyBorder="1" applyAlignment="1">
      <alignment horizontal="center" vertical="center" wrapText="1"/>
    </xf>
    <xf numFmtId="165" fontId="20" fillId="0" borderId="2" xfId="2" applyNumberFormat="1" applyFont="1" applyFill="1" applyBorder="1" applyAlignment="1">
      <alignment vertical="center" wrapText="1"/>
    </xf>
    <xf numFmtId="165" fontId="5" fillId="4" borderId="2" xfId="2" applyNumberFormat="1" applyFont="1" applyFill="1" applyBorder="1" applyAlignment="1">
      <alignment horizontal="center" vertical="center" wrapText="1"/>
    </xf>
    <xf numFmtId="0" fontId="6" fillId="0" borderId="0" xfId="4"/>
    <xf numFmtId="0" fontId="17" fillId="0" borderId="0" xfId="4" applyFont="1"/>
    <xf numFmtId="0" fontId="21" fillId="0" borderId="2" xfId="4" applyFont="1" applyBorder="1" applyAlignment="1">
      <alignment horizontal="right" vertical="top"/>
    </xf>
    <xf numFmtId="0" fontId="23" fillId="0" borderId="2" xfId="4" applyFont="1" applyBorder="1" applyAlignment="1">
      <alignment horizontal="right" vertical="top" wrapText="1"/>
    </xf>
    <xf numFmtId="0" fontId="21" fillId="0" borderId="2" xfId="4" applyFont="1" applyBorder="1" applyAlignment="1">
      <alignment horizontal="right" vertical="top" wrapText="1"/>
    </xf>
    <xf numFmtId="0" fontId="21" fillId="0" borderId="2" xfId="4" applyFont="1" applyBorder="1" applyAlignment="1">
      <alignment horizontal="center" vertical="top"/>
    </xf>
    <xf numFmtId="0" fontId="27" fillId="0" borderId="2" xfId="4" applyFont="1" applyBorder="1" applyAlignment="1">
      <alignment horizontal="center" vertical="top" wrapText="1"/>
    </xf>
    <xf numFmtId="0" fontId="27" fillId="0" borderId="2" xfId="4" applyFont="1" applyBorder="1" applyAlignment="1">
      <alignment horizontal="left" vertical="top" wrapText="1"/>
    </xf>
    <xf numFmtId="49" fontId="28" fillId="0" borderId="2" xfId="4" applyNumberFormat="1" applyFont="1" applyBorder="1" applyAlignment="1">
      <alignment horizontal="left" vertical="top" wrapText="1"/>
    </xf>
    <xf numFmtId="0" fontId="27" fillId="0" borderId="2" xfId="4" quotePrefix="1" applyFont="1" applyBorder="1" applyAlignment="1">
      <alignment horizontal="center" vertical="top"/>
    </xf>
    <xf numFmtId="0" fontId="27" fillId="0" borderId="2" xfId="4" quotePrefix="1" applyFont="1" applyBorder="1" applyAlignment="1">
      <alignment horizontal="center" vertical="top" wrapText="1"/>
    </xf>
    <xf numFmtId="0" fontId="21" fillId="0" borderId="2" xfId="4" applyFont="1" applyBorder="1" applyAlignment="1">
      <alignment horizontal="center" vertical="top" wrapText="1"/>
    </xf>
    <xf numFmtId="0" fontId="21" fillId="7" borderId="2" xfId="4" applyFont="1" applyFill="1" applyBorder="1" applyAlignment="1">
      <alignment horizontal="right" vertical="top"/>
    </xf>
    <xf numFmtId="0" fontId="21" fillId="7" borderId="2" xfId="4" applyFont="1" applyFill="1" applyBorder="1" applyAlignment="1">
      <alignment horizontal="right" vertical="top" wrapText="1"/>
    </xf>
    <xf numFmtId="0" fontId="21" fillId="7" borderId="2" xfId="4" applyFont="1" applyFill="1" applyBorder="1" applyAlignment="1">
      <alignment horizontal="center" vertical="top"/>
    </xf>
    <xf numFmtId="0" fontId="27" fillId="7" borderId="2" xfId="4" applyFont="1" applyFill="1" applyBorder="1" applyAlignment="1">
      <alignment horizontal="center" vertical="top" wrapText="1"/>
    </xf>
    <xf numFmtId="0" fontId="27" fillId="7" borderId="2" xfId="4" applyFont="1" applyFill="1" applyBorder="1" applyAlignment="1">
      <alignment horizontal="left" vertical="top" wrapText="1"/>
    </xf>
    <xf numFmtId="49" fontId="28" fillId="7" borderId="2" xfId="4" applyNumberFormat="1" applyFont="1" applyFill="1" applyBorder="1" applyAlignment="1">
      <alignment horizontal="left" vertical="top" wrapText="1"/>
    </xf>
    <xf numFmtId="0" fontId="27" fillId="7" borderId="2" xfId="4" quotePrefix="1" applyFont="1" applyFill="1" applyBorder="1" applyAlignment="1">
      <alignment horizontal="center" vertical="top"/>
    </xf>
    <xf numFmtId="0" fontId="21" fillId="7" borderId="2" xfId="4" applyFont="1" applyFill="1" applyBorder="1" applyAlignment="1">
      <alignment horizontal="center" vertical="top" wrapText="1"/>
    </xf>
    <xf numFmtId="0" fontId="27" fillId="0" borderId="2" xfId="4" applyFont="1" applyBorder="1" applyAlignment="1">
      <alignment horizontal="center" vertical="center"/>
    </xf>
    <xf numFmtId="0" fontId="27" fillId="0" borderId="2" xfId="4" applyFont="1" applyBorder="1" applyAlignment="1">
      <alignment horizontal="center" vertical="center" wrapText="1"/>
    </xf>
    <xf numFmtId="49" fontId="27" fillId="0" borderId="2" xfId="4" applyNumberFormat="1" applyFont="1" applyBorder="1" applyAlignment="1">
      <alignment horizontal="center" vertical="center"/>
    </xf>
    <xf numFmtId="0" fontId="27" fillId="0" borderId="2" xfId="4" applyFont="1" applyBorder="1" applyAlignment="1">
      <alignment horizontal="center" vertical="top"/>
    </xf>
    <xf numFmtId="0" fontId="32" fillId="0" borderId="0" xfId="4" applyFont="1" applyAlignment="1">
      <alignment horizontal="right" vertical="top"/>
    </xf>
    <xf numFmtId="0" fontId="32" fillId="0" borderId="0" xfId="4" applyFont="1" applyAlignment="1">
      <alignment horizontal="left"/>
    </xf>
    <xf numFmtId="0" fontId="32" fillId="0" borderId="0" xfId="4" applyFont="1" applyAlignment="1">
      <alignment horizontal="left" vertical="top"/>
    </xf>
    <xf numFmtId="0" fontId="32" fillId="0" borderId="0" xfId="4" applyFont="1" applyAlignment="1">
      <alignment horizontal="center" vertical="top"/>
    </xf>
    <xf numFmtId="49" fontId="32" fillId="0" borderId="0" xfId="4" applyNumberFormat="1" applyFont="1" applyAlignment="1">
      <alignment horizontal="left" vertical="top"/>
    </xf>
    <xf numFmtId="0" fontId="25" fillId="0" borderId="0" xfId="72" applyFont="1"/>
    <xf numFmtId="0" fontId="21" fillId="0" borderId="0" xfId="4" applyFont="1"/>
    <xf numFmtId="0" fontId="27" fillId="0" borderId="0" xfId="4" applyFont="1" applyAlignment="1">
      <alignment horizontal="center" vertical="top"/>
    </xf>
    <xf numFmtId="0" fontId="27" fillId="0" borderId="0" xfId="4" applyFont="1" applyAlignment="1">
      <alignment horizontal="left" vertical="top"/>
    </xf>
    <xf numFmtId="49" fontId="26" fillId="0" borderId="0" xfId="4" applyNumberFormat="1" applyFont="1" applyAlignment="1">
      <alignment horizontal="left" vertical="top"/>
    </xf>
    <xf numFmtId="0" fontId="26" fillId="0" borderId="0" xfId="4" applyFont="1" applyAlignment="1">
      <alignment horizontal="center" vertical="top"/>
    </xf>
    <xf numFmtId="0" fontId="21" fillId="0" borderId="3" xfId="4" applyFont="1" applyBorder="1" applyAlignment="1">
      <alignment horizontal="right" vertical="top"/>
    </xf>
    <xf numFmtId="0" fontId="32" fillId="0" borderId="3" xfId="4" applyFont="1" applyBorder="1" applyAlignment="1">
      <alignment horizontal="center" vertical="top"/>
    </xf>
    <xf numFmtId="0" fontId="33" fillId="0" borderId="3" xfId="4" applyFont="1" applyBorder="1" applyAlignment="1">
      <alignment horizontal="center" vertical="top"/>
    </xf>
    <xf numFmtId="0" fontId="27" fillId="0" borderId="3" xfId="4" applyFont="1" applyBorder="1" applyAlignment="1">
      <alignment horizontal="center" vertical="top"/>
    </xf>
    <xf numFmtId="0" fontId="27" fillId="0" borderId="3" xfId="4" applyFont="1" applyBorder="1" applyAlignment="1">
      <alignment horizontal="left" vertical="top"/>
    </xf>
    <xf numFmtId="0" fontId="21" fillId="0" borderId="0" xfId="4" applyFont="1" applyAlignment="1">
      <alignment horizontal="center" vertical="top"/>
    </xf>
    <xf numFmtId="0" fontId="23" fillId="0" borderId="0" xfId="4" applyFont="1" applyAlignment="1">
      <alignment horizontal="center" vertical="top"/>
    </xf>
    <xf numFmtId="0" fontId="35" fillId="0" borderId="0" xfId="4" applyFont="1" applyAlignment="1">
      <alignment horizontal="center" vertical="top"/>
    </xf>
    <xf numFmtId="0" fontId="22" fillId="0" borderId="0" xfId="4" applyFont="1" applyAlignment="1">
      <alignment horizontal="center" vertical="top"/>
    </xf>
    <xf numFmtId="0" fontId="37" fillId="0" borderId="0" xfId="4" applyFont="1" applyAlignment="1">
      <alignment horizontal="center" vertical="top"/>
    </xf>
    <xf numFmtId="0" fontId="38" fillId="0" borderId="0" xfId="4" applyFont="1"/>
    <xf numFmtId="0" fontId="32" fillId="0" borderId="3" xfId="4" applyFont="1" applyBorder="1" applyAlignment="1">
      <alignment horizontal="right" vertical="top"/>
    </xf>
    <xf numFmtId="0" fontId="37" fillId="0" borderId="3" xfId="4" applyFont="1" applyBorder="1" applyAlignment="1">
      <alignment horizontal="center" vertical="top"/>
    </xf>
    <xf numFmtId="0" fontId="32" fillId="0" borderId="3" xfId="4" applyFont="1" applyBorder="1" applyAlignment="1">
      <alignment horizontal="left" vertical="top"/>
    </xf>
    <xf numFmtId="49" fontId="32" fillId="0" borderId="3" xfId="4" applyNumberFormat="1" applyFont="1" applyBorder="1" applyAlignment="1">
      <alignment horizontal="left" vertical="top"/>
    </xf>
    <xf numFmtId="0" fontId="38" fillId="0" borderId="0" xfId="4" applyFont="1" applyAlignment="1">
      <alignment vertical="center"/>
    </xf>
    <xf numFmtId="0" fontId="25" fillId="0" borderId="0" xfId="73" applyFont="1" applyAlignment="1">
      <alignment vertical="center"/>
    </xf>
    <xf numFmtId="0" fontId="32" fillId="0" borderId="0" xfId="4" applyFont="1" applyAlignment="1">
      <alignment horizontal="left" vertical="center"/>
    </xf>
    <xf numFmtId="0" fontId="25" fillId="0" borderId="0" xfId="73" applyFont="1"/>
    <xf numFmtId="0" fontId="21" fillId="0" borderId="0" xfId="4" applyFont="1" applyBorder="1" applyAlignment="1">
      <alignment horizontal="right" vertical="top"/>
    </xf>
    <xf numFmtId="0" fontId="23" fillId="0" borderId="0" xfId="4" applyFont="1" applyBorder="1" applyAlignment="1">
      <alignment horizontal="right" vertical="top" wrapText="1"/>
    </xf>
    <xf numFmtId="0" fontId="25" fillId="0" borderId="0" xfId="72" applyFont="1" applyBorder="1" applyAlignment="1">
      <alignment vertical="top" wrapText="1"/>
    </xf>
    <xf numFmtId="0" fontId="28" fillId="0" borderId="0" xfId="4" applyFont="1" applyBorder="1" applyAlignment="1">
      <alignment horizontal="left" vertical="top" wrapText="1"/>
    </xf>
    <xf numFmtId="0" fontId="6" fillId="7" borderId="0" xfId="4" applyFill="1"/>
    <xf numFmtId="0" fontId="25" fillId="0" borderId="0" xfId="74" applyFont="1"/>
    <xf numFmtId="49" fontId="27" fillId="0" borderId="3" xfId="4" applyNumberFormat="1" applyFont="1" applyBorder="1" applyAlignment="1">
      <alignment horizontal="left" vertical="top"/>
    </xf>
    <xf numFmtId="0" fontId="22" fillId="0" borderId="3" xfId="4" applyFont="1" applyBorder="1" applyAlignment="1">
      <alignment horizontal="center" vertical="top"/>
    </xf>
    <xf numFmtId="0" fontId="4" fillId="0" borderId="0" xfId="2" applyFont="1" applyFill="1" applyAlignment="1">
      <alignment horizontal="center" vertical="center"/>
    </xf>
    <xf numFmtId="0" fontId="19" fillId="0" borderId="0" xfId="62"/>
    <xf numFmtId="0" fontId="17" fillId="0" borderId="0" xfId="9" applyFont="1" applyAlignment="1">
      <alignment vertical="center"/>
    </xf>
    <xf numFmtId="0" fontId="31" fillId="0" borderId="0" xfId="12" applyFont="1" applyAlignment="1">
      <alignment horizontal="left" vertical="center"/>
    </xf>
    <xf numFmtId="0" fontId="17" fillId="0" borderId="0" xfId="12" applyFont="1" applyBorder="1" applyAlignment="1">
      <alignment horizontal="left" vertical="center" wrapText="1"/>
    </xf>
    <xf numFmtId="0" fontId="17" fillId="0" borderId="0" xfId="13" applyFont="1" applyAlignment="1">
      <alignment vertical="center"/>
    </xf>
    <xf numFmtId="0" fontId="17" fillId="0" borderId="0" xfId="12" applyFont="1" applyBorder="1" applyAlignment="1">
      <alignment horizontal="center" vertical="center"/>
    </xf>
    <xf numFmtId="0" fontId="17" fillId="0" borderId="0" xfId="12" applyFont="1" applyBorder="1" applyAlignment="1">
      <alignment horizontal="right" vertical="center"/>
    </xf>
    <xf numFmtId="0" fontId="27" fillId="0" borderId="2" xfId="9" applyFont="1" applyBorder="1" applyAlignment="1">
      <alignment horizontal="center" vertical="center" wrapText="1"/>
    </xf>
    <xf numFmtId="0" fontId="27" fillId="0" borderId="9" xfId="9" applyFont="1" applyBorder="1" applyAlignment="1">
      <alignment horizontal="center" vertical="center" wrapText="1"/>
    </xf>
    <xf numFmtId="0" fontId="27" fillId="0" borderId="2" xfId="12" applyFont="1" applyBorder="1" applyAlignment="1">
      <alignment horizontal="center" vertical="center" wrapText="1"/>
    </xf>
    <xf numFmtId="0" fontId="17" fillId="0" borderId="5" xfId="11" applyBorder="1" applyAlignment="1">
      <alignment horizontal="center" vertical="center" wrapText="1"/>
    </xf>
    <xf numFmtId="0" fontId="17" fillId="0" borderId="10" xfId="11" applyBorder="1" applyAlignment="1">
      <alignment horizontal="center" vertical="center" wrapText="1"/>
    </xf>
    <xf numFmtId="0" fontId="6" fillId="0" borderId="5" xfId="9" applyFont="1" applyBorder="1" applyAlignment="1">
      <alignment vertical="center" wrapText="1"/>
    </xf>
    <xf numFmtId="0" fontId="17" fillId="0" borderId="5" xfId="9" applyFont="1" applyBorder="1" applyAlignment="1">
      <alignment horizontal="left" vertical="center" wrapText="1"/>
    </xf>
    <xf numFmtId="0" fontId="17" fillId="0" borderId="5" xfId="10" applyFont="1" applyBorder="1" applyAlignment="1">
      <alignment horizontal="left" vertical="center" wrapText="1"/>
    </xf>
    <xf numFmtId="0" fontId="17" fillId="0" borderId="5" xfId="9" applyFont="1" applyBorder="1" applyAlignment="1">
      <alignment horizontal="center" vertical="center" wrapText="1"/>
    </xf>
    <xf numFmtId="4" fontId="17" fillId="0" borderId="5" xfId="9" applyNumberFormat="1" applyFont="1" applyBorder="1" applyAlignment="1">
      <alignment horizontal="right" vertical="center" wrapText="1"/>
    </xf>
    <xf numFmtId="4" fontId="31" fillId="0" borderId="5" xfId="9" applyNumberFormat="1" applyFont="1" applyBorder="1" applyAlignment="1">
      <alignment horizontal="right" vertical="center" wrapText="1"/>
    </xf>
    <xf numFmtId="0" fontId="6" fillId="0" borderId="2" xfId="9" applyFont="1" applyBorder="1" applyAlignment="1">
      <alignment vertical="center" wrapText="1"/>
    </xf>
    <xf numFmtId="4" fontId="31" fillId="0" borderId="2" xfId="9" applyNumberFormat="1" applyFont="1" applyBorder="1" applyAlignment="1">
      <alignment horizontal="right" vertical="center" wrapText="1"/>
    </xf>
    <xf numFmtId="0" fontId="42" fillId="0" borderId="0" xfId="9" applyFont="1" applyAlignment="1">
      <alignment vertical="center"/>
    </xf>
    <xf numFmtId="0" fontId="3" fillId="0" borderId="0" xfId="2" applyFont="1" applyFill="1" applyAlignment="1">
      <alignment horizontal="right" vertical="center" wrapText="1"/>
    </xf>
    <xf numFmtId="0" fontId="2" fillId="0" borderId="0" xfId="2" applyFont="1" applyFill="1" applyBorder="1" applyAlignment="1">
      <alignment horizontal="left" vertical="center"/>
    </xf>
    <xf numFmtId="0" fontId="3" fillId="0" borderId="0" xfId="2" applyFont="1" applyFill="1" applyAlignment="1">
      <alignment horizontal="left" vertical="center" wrapText="1"/>
    </xf>
    <xf numFmtId="0" fontId="46" fillId="0" borderId="0" xfId="2" applyFont="1" applyFill="1" applyAlignment="1">
      <alignment horizontal="center" vertical="center"/>
    </xf>
    <xf numFmtId="49" fontId="3" fillId="0" borderId="0" xfId="1" applyNumberFormat="1" applyFont="1" applyAlignment="1">
      <alignment horizontal="left"/>
    </xf>
    <xf numFmtId="0" fontId="3" fillId="0" borderId="0" xfId="1" applyFont="1" applyBorder="1" applyAlignment="1"/>
    <xf numFmtId="171" fontId="3" fillId="0" borderId="0" xfId="1" applyNumberFormat="1" applyFont="1" applyFill="1" applyAlignment="1">
      <alignment vertical="center"/>
    </xf>
    <xf numFmtId="0" fontId="18" fillId="0" borderId="0" xfId="31" applyFont="1" applyBorder="1" applyAlignment="1">
      <alignment vertical="center"/>
    </xf>
    <xf numFmtId="0" fontId="18" fillId="0" borderId="0" xfId="31" applyFont="1" applyBorder="1" applyAlignment="1">
      <alignment horizontal="center" vertical="center"/>
    </xf>
    <xf numFmtId="0" fontId="18" fillId="0" borderId="0" xfId="31" applyFont="1" applyAlignment="1">
      <alignment vertical="center"/>
    </xf>
    <xf numFmtId="0" fontId="18" fillId="0" borderId="0" xfId="2" applyFont="1" applyFill="1" applyAlignment="1">
      <alignment horizontal="left" vertical="center" wrapText="1"/>
    </xf>
    <xf numFmtId="0" fontId="18" fillId="0" borderId="0" xfId="2" applyFont="1" applyFill="1" applyAlignment="1">
      <alignment horizontal="right" vertical="center" wrapText="1"/>
    </xf>
    <xf numFmtId="0" fontId="47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 vertical="center" wrapText="1"/>
    </xf>
    <xf numFmtId="0" fontId="2" fillId="0" borderId="4" xfId="2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1" fillId="0" borderId="2" xfId="9" applyFont="1" applyBorder="1" applyAlignment="1">
      <alignment horizontal="left" vertical="center" wrapText="1"/>
    </xf>
    <xf numFmtId="0" fontId="40" fillId="0" borderId="2" xfId="9" applyFont="1" applyBorder="1" applyAlignment="1">
      <alignment vertical="center" wrapText="1"/>
    </xf>
    <xf numFmtId="0" fontId="31" fillId="0" borderId="0" xfId="9" applyFont="1" applyAlignment="1">
      <alignment horizontal="center" vertical="center" wrapText="1"/>
    </xf>
    <xf numFmtId="0" fontId="18" fillId="0" borderId="0" xfId="2" applyFont="1" applyFill="1" applyAlignment="1">
      <alignment horizontal="right" vertical="center" wrapText="1"/>
    </xf>
    <xf numFmtId="0" fontId="31" fillId="0" borderId="0" xfId="12" applyFont="1" applyAlignment="1">
      <alignment horizontal="center" vertical="center"/>
    </xf>
    <xf numFmtId="0" fontId="17" fillId="0" borderId="0" xfId="9" applyFont="1" applyAlignment="1">
      <alignment horizontal="center" vertical="center"/>
    </xf>
    <xf numFmtId="0" fontId="17" fillId="0" borderId="2" xfId="9" applyFont="1" applyBorder="1" applyAlignment="1">
      <alignment horizontal="left" vertical="center" wrapText="1"/>
    </xf>
    <xf numFmtId="0" fontId="8" fillId="0" borderId="2" xfId="9" applyFont="1" applyBorder="1" applyAlignment="1">
      <alignment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vertical="center"/>
    </xf>
    <xf numFmtId="0" fontId="2" fillId="0" borderId="5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49" fontId="2" fillId="0" borderId="5" xfId="2" applyNumberFormat="1" applyFont="1" applyBorder="1" applyAlignment="1">
      <alignment horizontal="center" vertical="center" wrapText="1"/>
    </xf>
    <xf numFmtId="49" fontId="2" fillId="0" borderId="6" xfId="2" applyNumberFormat="1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49" fontId="20" fillId="0" borderId="5" xfId="2" applyNumberFormat="1" applyFont="1" applyBorder="1" applyAlignment="1">
      <alignment horizontal="center" vertical="center" wrapText="1"/>
    </xf>
    <xf numFmtId="49" fontId="20" fillId="0" borderId="6" xfId="2" applyNumberFormat="1" applyFont="1" applyBorder="1" applyAlignment="1">
      <alignment horizontal="center" vertical="center" wrapText="1"/>
    </xf>
    <xf numFmtId="49" fontId="20" fillId="0" borderId="7" xfId="2" applyNumberFormat="1" applyFont="1" applyBorder="1" applyAlignment="1">
      <alignment horizontal="center" vertical="center" wrapText="1"/>
    </xf>
    <xf numFmtId="165" fontId="5" fillId="0" borderId="5" xfId="2" applyNumberFormat="1" applyFont="1" applyFill="1" applyBorder="1" applyAlignment="1">
      <alignment horizontal="center" vertical="center" wrapText="1"/>
    </xf>
    <xf numFmtId="165" fontId="5" fillId="0" borderId="6" xfId="2" applyNumberFormat="1" applyFont="1" applyFill="1" applyBorder="1" applyAlignment="1">
      <alignment horizontal="center" vertical="center" wrapText="1"/>
    </xf>
    <xf numFmtId="165" fontId="5" fillId="0" borderId="7" xfId="2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43" fontId="3" fillId="0" borderId="5" xfId="7" applyFont="1" applyFill="1" applyBorder="1" applyAlignment="1">
      <alignment horizontal="center" vertical="center" wrapText="1"/>
    </xf>
    <xf numFmtId="43" fontId="3" fillId="0" borderId="7" xfId="7" applyFont="1" applyFill="1" applyBorder="1" applyAlignment="1">
      <alignment horizontal="center" vertical="center" wrapText="1"/>
    </xf>
    <xf numFmtId="0" fontId="32" fillId="0" borderId="0" xfId="4" applyFont="1" applyAlignment="1">
      <alignment horizontal="left" vertical="center"/>
    </xf>
    <xf numFmtId="0" fontId="32" fillId="0" borderId="0" xfId="4" applyFont="1" applyAlignment="1">
      <alignment horizontal="right" vertical="center"/>
    </xf>
    <xf numFmtId="0" fontId="39" fillId="0" borderId="0" xfId="4" applyFont="1" applyAlignment="1">
      <alignment horizontal="left"/>
    </xf>
    <xf numFmtId="0" fontId="39" fillId="0" borderId="0" xfId="4" applyFont="1" applyAlignment="1">
      <alignment horizontal="right" vertical="center"/>
    </xf>
    <xf numFmtId="0" fontId="25" fillId="0" borderId="0" xfId="73" applyFont="1" applyAlignment="1">
      <alignment horizontal="right" vertical="center"/>
    </xf>
    <xf numFmtId="0" fontId="27" fillId="0" borderId="2" xfId="4" applyFont="1" applyBorder="1" applyAlignment="1">
      <alignment horizontal="center" vertical="center" wrapText="1"/>
    </xf>
    <xf numFmtId="0" fontId="17" fillId="0" borderId="2" xfId="4" applyFont="1" applyBorder="1" applyAlignment="1">
      <alignment horizontal="center" vertical="center" wrapText="1"/>
    </xf>
    <xf numFmtId="0" fontId="32" fillId="0" borderId="0" xfId="4" applyFont="1" applyAlignment="1">
      <alignment horizontal="center" vertical="center" wrapText="1"/>
    </xf>
    <xf numFmtId="0" fontId="25" fillId="0" borderId="0" xfId="72" applyFont="1" applyAlignment="1">
      <alignment vertical="center" wrapText="1"/>
    </xf>
    <xf numFmtId="0" fontId="32" fillId="0" borderId="0" xfId="4" applyFont="1" applyAlignment="1">
      <alignment horizontal="left" wrapText="1"/>
    </xf>
    <xf numFmtId="0" fontId="25" fillId="0" borderId="0" xfId="72" applyFont="1" applyAlignment="1">
      <alignment wrapText="1"/>
    </xf>
    <xf numFmtId="0" fontId="32" fillId="0" borderId="0" xfId="4" applyFont="1" applyAlignment="1">
      <alignment horizontal="right"/>
    </xf>
    <xf numFmtId="0" fontId="25" fillId="0" borderId="0" xfId="72" applyFont="1" applyAlignment="1">
      <alignment horizontal="right"/>
    </xf>
    <xf numFmtId="0" fontId="17" fillId="0" borderId="0" xfId="4" applyFont="1" applyBorder="1" applyAlignment="1">
      <alignment horizontal="left" vertical="top" wrapText="1"/>
    </xf>
    <xf numFmtId="0" fontId="34" fillId="0" borderId="0" xfId="72" applyFont="1" applyAlignment="1">
      <alignment vertical="top" wrapText="1"/>
    </xf>
    <xf numFmtId="0" fontId="27" fillId="0" borderId="2" xfId="4" applyFont="1" applyBorder="1" applyAlignment="1">
      <alignment horizontal="left" vertical="top" wrapText="1"/>
    </xf>
    <xf numFmtId="0" fontId="25" fillId="0" borderId="2" xfId="72" applyFont="1" applyBorder="1" applyAlignment="1">
      <alignment vertical="top" wrapText="1"/>
    </xf>
    <xf numFmtId="0" fontId="31" fillId="0" borderId="2" xfId="4" applyFont="1" applyBorder="1" applyAlignment="1">
      <alignment horizontal="left" vertical="top" wrapText="1"/>
    </xf>
    <xf numFmtId="0" fontId="31" fillId="0" borderId="2" xfId="4" applyFont="1" applyBorder="1" applyAlignment="1">
      <alignment horizontal="left" vertical="center" wrapText="1"/>
    </xf>
    <xf numFmtId="0" fontId="25" fillId="0" borderId="2" xfId="72" applyFont="1" applyBorder="1" applyAlignment="1">
      <alignment vertical="center" wrapText="1"/>
    </xf>
    <xf numFmtId="0" fontId="27" fillId="0" borderId="2" xfId="4" applyFont="1" applyBorder="1" applyAlignment="1">
      <alignment horizontal="center" vertical="center"/>
    </xf>
    <xf numFmtId="49" fontId="27" fillId="0" borderId="2" xfId="4" applyNumberFormat="1" applyFont="1" applyBorder="1" applyAlignment="1">
      <alignment horizontal="center" vertical="center" wrapText="1"/>
    </xf>
    <xf numFmtId="49" fontId="27" fillId="0" borderId="2" xfId="4" applyNumberFormat="1" applyFont="1" applyBorder="1" applyAlignment="1">
      <alignment horizontal="center" vertical="center"/>
    </xf>
    <xf numFmtId="0" fontId="28" fillId="0" borderId="2" xfId="4" applyFont="1" applyBorder="1" applyAlignment="1">
      <alignment horizontal="left" vertical="top" wrapText="1"/>
    </xf>
    <xf numFmtId="0" fontId="27" fillId="0" borderId="0" xfId="4" applyFont="1" applyAlignment="1">
      <alignment horizontal="center" vertical="top" wrapText="1"/>
    </xf>
    <xf numFmtId="0" fontId="25" fillId="0" borderId="0" xfId="72" applyFont="1" applyAlignment="1">
      <alignment vertical="top" wrapText="1"/>
    </xf>
    <xf numFmtId="0" fontId="26" fillId="0" borderId="0" xfId="4" applyFont="1" applyAlignment="1">
      <alignment horizontal="center" vertical="top" wrapText="1"/>
    </xf>
    <xf numFmtId="0" fontId="32" fillId="0" borderId="0" xfId="4" applyFont="1" applyAlignment="1">
      <alignment horizontal="left"/>
    </xf>
    <xf numFmtId="0" fontId="25" fillId="0" borderId="0" xfId="74" applyFont="1" applyAlignment="1">
      <alignment horizontal="right"/>
    </xf>
    <xf numFmtId="0" fontId="39" fillId="0" borderId="0" xfId="4" applyFont="1" applyAlignment="1">
      <alignment horizontal="left" vertical="center"/>
    </xf>
    <xf numFmtId="0" fontId="25" fillId="0" borderId="0" xfId="74" applyFont="1" applyAlignment="1">
      <alignment vertical="center" wrapText="1"/>
    </xf>
    <xf numFmtId="0" fontId="32" fillId="0" borderId="0" xfId="4" applyFont="1" applyBorder="1" applyAlignment="1">
      <alignment horizontal="left" vertical="top" wrapText="1"/>
    </xf>
    <xf numFmtId="0" fontId="25" fillId="0" borderId="0" xfId="74" applyFont="1" applyAlignment="1">
      <alignment vertical="top" wrapText="1"/>
    </xf>
    <xf numFmtId="0" fontId="25" fillId="0" borderId="0" xfId="74" applyFont="1" applyAlignment="1">
      <alignment wrapText="1"/>
    </xf>
    <xf numFmtId="0" fontId="25" fillId="0" borderId="2" xfId="74" applyFont="1" applyBorder="1" applyAlignment="1">
      <alignment vertical="top" wrapText="1"/>
    </xf>
    <xf numFmtId="0" fontId="17" fillId="0" borderId="0" xfId="9" applyFont="1" applyAlignment="1">
      <alignment horizontal="center" vertical="center" wrapText="1"/>
    </xf>
    <xf numFmtId="0" fontId="41" fillId="0" borderId="2" xfId="9" applyFont="1" applyBorder="1" applyAlignment="1">
      <alignment horizontal="left" vertical="center" wrapText="1"/>
    </xf>
    <xf numFmtId="0" fontId="40" fillId="0" borderId="2" xfId="9" applyFont="1" applyBorder="1" applyAlignment="1">
      <alignment horizontal="left" vertical="center" wrapText="1"/>
    </xf>
  </cellXfs>
  <cellStyles count="75">
    <cellStyle name="Normal" xfId="2"/>
    <cellStyle name="ЛокСмета" xfId="34"/>
    <cellStyle name="Обычный" xfId="0" builtinId="0"/>
    <cellStyle name="Обычный 10" xfId="18"/>
    <cellStyle name="Обычный 11" xfId="9"/>
    <cellStyle name="Обычный 12" xfId="6"/>
    <cellStyle name="Обычный 12 2" xfId="13"/>
    <cellStyle name="Обычный 13" xfId="36"/>
    <cellStyle name="Обычный 14" xfId="37"/>
    <cellStyle name="Обычный 15" xfId="19"/>
    <cellStyle name="Обычный 15 2" xfId="38"/>
    <cellStyle name="Обычный 16" xfId="39"/>
    <cellStyle name="Обычный 17" xfId="40"/>
    <cellStyle name="Обычный 18" xfId="41"/>
    <cellStyle name="Обычный 19" xfId="42"/>
    <cellStyle name="Обычный 2" xfId="1"/>
    <cellStyle name="Обычный 2 2" xfId="4"/>
    <cellStyle name="Обычный 2 2 2" xfId="31"/>
    <cellStyle name="Обычный 2 2 2 2" xfId="32"/>
    <cellStyle name="Обычный 2 2 3" xfId="35"/>
    <cellStyle name="Обычный 2 2 7 2 2" xfId="63"/>
    <cellStyle name="Обычный 2 3" xfId="21"/>
    <cellStyle name="Обычный 2 4" xfId="28"/>
    <cellStyle name="Обычный 2 4 2" xfId="64"/>
    <cellStyle name="Обычный 2 4 2 2" xfId="33"/>
    <cellStyle name="Обычный 2 5" xfId="30"/>
    <cellStyle name="Обычный 20" xfId="43"/>
    <cellStyle name="Обычный 21" xfId="44"/>
    <cellStyle name="Обычный 22" xfId="45"/>
    <cellStyle name="Обычный 23" xfId="46"/>
    <cellStyle name="Обычный 24" xfId="47"/>
    <cellStyle name="Обычный 25" xfId="48"/>
    <cellStyle name="Обычный 26" xfId="49"/>
    <cellStyle name="Обычный 26 2 2" xfId="65"/>
    <cellStyle name="Обычный 27" xfId="50"/>
    <cellStyle name="Обычный 28" xfId="51"/>
    <cellStyle name="Обычный 29" xfId="52"/>
    <cellStyle name="Обычный 3" xfId="3"/>
    <cellStyle name="Обычный 3 2" xfId="17"/>
    <cellStyle name="Обычный 3 4" xfId="66"/>
    <cellStyle name="Обычный 30" xfId="53"/>
    <cellStyle name="Обычный 30 2" xfId="62"/>
    <cellStyle name="Обычный 31" xfId="54"/>
    <cellStyle name="Обычный 32" xfId="25"/>
    <cellStyle name="Обычный 33" xfId="27"/>
    <cellStyle name="Обычный 34" xfId="26"/>
    <cellStyle name="Обычный 34 2" xfId="71"/>
    <cellStyle name="Обычный 34 3" xfId="69"/>
    <cellStyle name="Обычный 35" xfId="70"/>
    <cellStyle name="Обычный 36" xfId="16"/>
    <cellStyle name="Обычный 37" xfId="15"/>
    <cellStyle name="Обычный 4" xfId="8"/>
    <cellStyle name="Обычный 4 2" xfId="22"/>
    <cellStyle name="Обычный 44" xfId="73"/>
    <cellStyle name="Обычный 46" xfId="72"/>
    <cellStyle name="Обычный 5" xfId="14"/>
    <cellStyle name="Обычный 5 2" xfId="55"/>
    <cellStyle name="Обычный 51" xfId="74"/>
    <cellStyle name="Обычный 6" xfId="23"/>
    <cellStyle name="Обычный 6 2" xfId="56"/>
    <cellStyle name="Обычный 7" xfId="24"/>
    <cellStyle name="Обычный 7 2" xfId="57"/>
    <cellStyle name="Обычный 8" xfId="58"/>
    <cellStyle name="Обычный 9" xfId="20"/>
    <cellStyle name="Обычный 9 2" xfId="59"/>
    <cellStyle name="ПИР" xfId="11"/>
    <cellStyle name="Титул" xfId="12"/>
    <cellStyle name="Финансовый" xfId="7" builtinId="3"/>
    <cellStyle name="Финансовый 2" xfId="5"/>
    <cellStyle name="Финансовый 2 2" xfId="60"/>
    <cellStyle name="Финансовый 2 2 2" xfId="67"/>
    <cellStyle name="Финансовый 3" xfId="29"/>
    <cellStyle name="Финансовый 3 2" xfId="61"/>
    <cellStyle name="Финансовый 4" xfId="68"/>
    <cellStyle name="Хвост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26" Type="http://schemas.openxmlformats.org/officeDocument/2006/relationships/externalLink" Target="externalLinks/externalLink14.xml"/><Relationship Id="rId39" Type="http://schemas.openxmlformats.org/officeDocument/2006/relationships/externalLink" Target="externalLinks/externalLink27.xml"/><Relationship Id="rId21" Type="http://schemas.openxmlformats.org/officeDocument/2006/relationships/externalLink" Target="externalLinks/externalLink9.xml"/><Relationship Id="rId34" Type="http://schemas.openxmlformats.org/officeDocument/2006/relationships/externalLink" Target="externalLinks/externalLink22.xml"/><Relationship Id="rId42" Type="http://schemas.openxmlformats.org/officeDocument/2006/relationships/externalLink" Target="externalLinks/externalLink30.xml"/><Relationship Id="rId47" Type="http://schemas.openxmlformats.org/officeDocument/2006/relationships/externalLink" Target="externalLinks/externalLink35.xml"/><Relationship Id="rId50" Type="http://schemas.openxmlformats.org/officeDocument/2006/relationships/externalLink" Target="externalLinks/externalLink38.xml"/><Relationship Id="rId55" Type="http://schemas.openxmlformats.org/officeDocument/2006/relationships/externalLink" Target="externalLinks/externalLink43.xml"/><Relationship Id="rId63" Type="http://schemas.openxmlformats.org/officeDocument/2006/relationships/externalLink" Target="externalLinks/externalLink51.xml"/><Relationship Id="rId68" Type="http://schemas.openxmlformats.org/officeDocument/2006/relationships/externalLink" Target="externalLinks/externalLink56.xml"/><Relationship Id="rId7" Type="http://schemas.openxmlformats.org/officeDocument/2006/relationships/worksheet" Target="worksheets/sheet7.xml"/><Relationship Id="rId71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9" Type="http://schemas.openxmlformats.org/officeDocument/2006/relationships/externalLink" Target="externalLinks/externalLink17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2.xml"/><Relationship Id="rId32" Type="http://schemas.openxmlformats.org/officeDocument/2006/relationships/externalLink" Target="externalLinks/externalLink20.xml"/><Relationship Id="rId37" Type="http://schemas.openxmlformats.org/officeDocument/2006/relationships/externalLink" Target="externalLinks/externalLink25.xml"/><Relationship Id="rId40" Type="http://schemas.openxmlformats.org/officeDocument/2006/relationships/externalLink" Target="externalLinks/externalLink28.xml"/><Relationship Id="rId45" Type="http://schemas.openxmlformats.org/officeDocument/2006/relationships/externalLink" Target="externalLinks/externalLink33.xml"/><Relationship Id="rId53" Type="http://schemas.openxmlformats.org/officeDocument/2006/relationships/externalLink" Target="externalLinks/externalLink41.xml"/><Relationship Id="rId58" Type="http://schemas.openxmlformats.org/officeDocument/2006/relationships/externalLink" Target="externalLinks/externalLink46.xml"/><Relationship Id="rId66" Type="http://schemas.openxmlformats.org/officeDocument/2006/relationships/externalLink" Target="externalLinks/externalLink5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externalLink" Target="externalLinks/externalLink11.xml"/><Relationship Id="rId28" Type="http://schemas.openxmlformats.org/officeDocument/2006/relationships/externalLink" Target="externalLinks/externalLink16.xml"/><Relationship Id="rId36" Type="http://schemas.openxmlformats.org/officeDocument/2006/relationships/externalLink" Target="externalLinks/externalLink24.xml"/><Relationship Id="rId49" Type="http://schemas.openxmlformats.org/officeDocument/2006/relationships/externalLink" Target="externalLinks/externalLink37.xml"/><Relationship Id="rId57" Type="http://schemas.openxmlformats.org/officeDocument/2006/relationships/externalLink" Target="externalLinks/externalLink45.xml"/><Relationship Id="rId61" Type="http://schemas.openxmlformats.org/officeDocument/2006/relationships/externalLink" Target="externalLinks/externalLink49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31" Type="http://schemas.openxmlformats.org/officeDocument/2006/relationships/externalLink" Target="externalLinks/externalLink19.xml"/><Relationship Id="rId44" Type="http://schemas.openxmlformats.org/officeDocument/2006/relationships/externalLink" Target="externalLinks/externalLink32.xml"/><Relationship Id="rId52" Type="http://schemas.openxmlformats.org/officeDocument/2006/relationships/externalLink" Target="externalLinks/externalLink40.xml"/><Relationship Id="rId60" Type="http://schemas.openxmlformats.org/officeDocument/2006/relationships/externalLink" Target="externalLinks/externalLink48.xml"/><Relationship Id="rId65" Type="http://schemas.openxmlformats.org/officeDocument/2006/relationships/externalLink" Target="externalLinks/externalLink53.xml"/><Relationship Id="rId73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externalLink" Target="externalLinks/externalLink10.xml"/><Relationship Id="rId27" Type="http://schemas.openxmlformats.org/officeDocument/2006/relationships/externalLink" Target="externalLinks/externalLink15.xml"/><Relationship Id="rId30" Type="http://schemas.openxmlformats.org/officeDocument/2006/relationships/externalLink" Target="externalLinks/externalLink18.xml"/><Relationship Id="rId35" Type="http://schemas.openxmlformats.org/officeDocument/2006/relationships/externalLink" Target="externalLinks/externalLink23.xml"/><Relationship Id="rId43" Type="http://schemas.openxmlformats.org/officeDocument/2006/relationships/externalLink" Target="externalLinks/externalLink31.xml"/><Relationship Id="rId48" Type="http://schemas.openxmlformats.org/officeDocument/2006/relationships/externalLink" Target="externalLinks/externalLink36.xml"/><Relationship Id="rId56" Type="http://schemas.openxmlformats.org/officeDocument/2006/relationships/externalLink" Target="externalLinks/externalLink44.xml"/><Relationship Id="rId64" Type="http://schemas.openxmlformats.org/officeDocument/2006/relationships/externalLink" Target="externalLinks/externalLink52.xml"/><Relationship Id="rId69" Type="http://schemas.openxmlformats.org/officeDocument/2006/relationships/externalLink" Target="externalLinks/externalLink57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9.xml"/><Relationship Id="rId72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externalLink" Target="externalLinks/externalLink13.xml"/><Relationship Id="rId33" Type="http://schemas.openxmlformats.org/officeDocument/2006/relationships/externalLink" Target="externalLinks/externalLink21.xml"/><Relationship Id="rId38" Type="http://schemas.openxmlformats.org/officeDocument/2006/relationships/externalLink" Target="externalLinks/externalLink26.xml"/><Relationship Id="rId46" Type="http://schemas.openxmlformats.org/officeDocument/2006/relationships/externalLink" Target="externalLinks/externalLink34.xml"/><Relationship Id="rId59" Type="http://schemas.openxmlformats.org/officeDocument/2006/relationships/externalLink" Target="externalLinks/externalLink47.xml"/><Relationship Id="rId67" Type="http://schemas.openxmlformats.org/officeDocument/2006/relationships/externalLink" Target="externalLinks/externalLink55.xml"/><Relationship Id="rId20" Type="http://schemas.openxmlformats.org/officeDocument/2006/relationships/externalLink" Target="externalLinks/externalLink8.xml"/><Relationship Id="rId41" Type="http://schemas.openxmlformats.org/officeDocument/2006/relationships/externalLink" Target="externalLinks/externalLink29.xml"/><Relationship Id="rId54" Type="http://schemas.openxmlformats.org/officeDocument/2006/relationships/externalLink" Target="externalLinks/externalLink42.xml"/><Relationship Id="rId62" Type="http://schemas.openxmlformats.org/officeDocument/2006/relationships/externalLink" Target="externalLinks/externalLink50.xml"/><Relationship Id="rId7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nt1\f\&#1064;&#1080;&#1096;&#1082;&#1086;&#1074;\&#1050;&#1086;&#1085;&#1082;&#1091;&#1088;&#1089;\&#1042;&#1051;%20220%20&#1082;&#1042;%20&#1050;&#1086;&#1084;&#1089;&#1086;&#1084;&#1086;&#1083;&#1100;&#1089;&#1082;&#1072;&#1103;%20-%20&#1042;&#1072;&#1085;&#1080;&#1085;&#1086;\&#1064;&#1080;&#1088;&#1086;&#1082;&#1072;&#1103;-&#1043;&#1086;&#1083;&#1091;&#1073;&#1086;&#1074;&#1082;&#1072;\_&#1055;&#1086;&#1076;&#1075;&#1086;&#1090;&#1086;&#1074;&#1082;&#1072;%20&#1076;&#1086;&#1075;&#1086;&#1074;&#1086;&#1088;&#1072;_&#1064;&#1080;&#1088;&#1086;&#1082;&#1072;&#1103;-&#1043;&#1086;&#1083;&#1091;&#1073;&#1086;&#1074;&#1082;&#1072;_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6;&#1073;&#1084;&#1077;&#1085;&#1085;&#1080;&#1082;\Users\BERDNI~1\AppData\Local\Temp\bat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&#1055;&#1088;&#1086;&#1077;&#1082;&#1090;&#1099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86;&#1073;&#1084;&#1077;&#1085;\Docs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j\Data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INVESTandKS\2017\&#1054;&#1041;&#1066;&#1045;&#1050;&#1058;&#1067;%202017%20&#1058;&#1055;\&#1055;&#1057;%20&#1055;&#1077;&#1088;&#1077;&#1074;&#1086;&#1083;&#1086;&#1094;&#1082;&#1072;&#1103;%20(&#1040;&#1074;&#1077;&#1083;&#1072;&#1088;)-&#1062;&#1055;&#1054;\&#1055;&#1048;&#1056;\8%20&#1055;&#1057;&#1044;\4%20&#1087;&#1088;&#1086;&#1074;&#1077;&#1088;&#1082;&#1072;%20&#1087;&#1089;&#1076;\5.%20&#1059;&#1057;&#1056;%20%20-&#1057;&#1072;&#1088;&#1072;&#1082;&#1090;&#1072;&#1096;&#1089;&#1082;&#1072;&#1103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Temp\Rar$DI00.781\&#1048;&#1079;&#1099;&#1089;&#1082;&#1072;&#1085;&#1080;&#1103;\&#1075;&#1077;&#1086;&#1083;-&#1048;&#1082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&#1043;&#1045;&#1054;&#1057;&#1052;&#1045;&#1058;&#1040;\&#1056;&#1040;&#1057;&#1063;&#1045;&#1058;%20&#1057;&#1052;&#1045;&#1058;&#1067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6;&#1073;&#1084;&#1077;&#1085;&#1085;&#1080;&#1082;\Users\BERDNI~1\AppData\Local\Temp\bat\DELIVERY\&#1052;&#1086;&#1080;%20&#1076;&#1086;&#1082;&#1091;&#1084;&#1077;&#1085;&#1090;&#1099;\&#1050;&#1085;&#1080;&#1075;&#1072;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nara\&#1044;&#1086;&#1089;&#1090;&#1091;&#1087;\Documents%20and%20Settings\nikolay\Local%20Settings\Temporary%20Internet%20Files\OLKA0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0%20&#1056;&#1045;&#1045;&#1057;&#1058;&#1056;%20&#1044;&#1054;&#1043;&#1054;&#1042;&#1054;&#1056;&#1054;&#1042;/&#1055;&#1059;%202023/&#1042;&#1067;&#1055;&#1054;&#1051;&#1053;&#1045;&#1053;&#1048;&#1045;/2%20&#1101;&#1090;&#1072;&#1087;%20&#1057;&#1052;&#1056;%20&#1055;&#1053;&#1056;/10.12.23%20&#1059;&#1083;&#1056;&#1057;/&#1059;&#1055;&#1054;/2370-000474/2370-000474%20&#1050;&#1057;-2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nna\&#1086;&#1073;&#1097;&#1072;&#1103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83;&#1086;&#1090;51%20&#1052;10%20&#1057;&#1082;&#1072;&#1085;&#1076;&#1080;&#1085;&#1072;&#1074;&#1080;&#1103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Documents%20and%20Settings\dp233\&#1056;&#1072;&#1073;&#1086;&#1095;&#1080;&#1081;%20&#1089;&#1090;&#1086;&#1083;\&#1041;&#1077;&#1083;&#1086;&#1075;&#1086;&#1088;&#1082;&#1072;&#1055;&#1057;%204&#1074;&#1072;&#1088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v.boldyrev\AppData\Local\Microsoft\Windows\Temporary%20Internet%20Files\Content.Outlook\9HZ3BV8M\&#1059;&#1057;&#1056;%20&#1057;&#1090;&#1088;&#1086;&#1080;&#1090;&#1077;&#1083;&#1100;&#1089;&#1090;&#1074;&#1086;%20&#1042;&#1051;-0,4.6%20&#1082;&#1042;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user.KLG0043\&#1056;&#1072;&#1073;&#1086;&#1095;&#1080;&#1081;%20&#1089;&#1090;&#1086;&#1083;\&#1044;&#1080;&#1085;&#1072;&#1088;&#1072;\Documents%20and%20Settings\afismagilov\Local%20Settings\Temporary%20Internet%20Files\OLK164\&#1055;&#1044;&#1056;+&#1041;&#1102;&#1076;&#1078;&#1077;&#1090;%20&#1070;&#1053;&#1043;%20&#1053;&#1058;&#1062;%20&#1059;&#1092;&#1072;%20(2005-2006)v3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43;&#1086;&#1083;&#1086;&#1074;&#1072;&#1095;&#1077;&#1074;&#1072;%20&#1040;.&#1040;\&#1044;&#1086;&#1088;&#1086;&#1075;&#1080;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&#1055;&#1088;&#1086;&#1077;&#1082;&#1090;&#1099;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83;&#1086;&#1090;51%20&#1052;10%20&#1057;&#1082;&#1072;&#1085;&#1076;&#1080;&#1085;&#1072;&#1074;&#1080;&#1103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6;&#1073;&#1084;&#1077;&#1085;&#1085;&#1080;&#1082;\Users\BERDNI~1\AppData\Local\Temp\bat\DELIVERY\&#1055;&#1056;&#1040;&#1049;&#1057;_2000%20&#1054;&#1058;%2020_01_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Смета"/>
      <sheetName val="Данные для расчёта сметы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  <sheetName val="Справочная"/>
      <sheetName val="2.3"/>
      <sheetName val="Сокращения"/>
      <sheetName val="Приложение 1. Смета РД"/>
      <sheetName val="Расчет ставок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ЭО"/>
      <sheetName val="Сводная"/>
      <sheetName val="Календарный"/>
      <sheetName val="График оплаты"/>
      <sheetName val="смета"/>
      <sheetName val="Разбивка"/>
      <sheetName val="СМЕТА проек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ЭО"/>
    </sheetNames>
    <sheetDataSet>
      <sheetData sheetId="0" refreshError="1"/>
      <sheetData sheetId="1" refreshError="1">
        <row r="23">
          <cell r="E23">
            <v>30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2 проект. работы"/>
      <sheetName val="карты"/>
      <sheetName val="геол"/>
      <sheetName val="3 РД"/>
      <sheetName val="График"/>
      <sheetName val="Calc"/>
      <sheetName val="Шкаф"/>
      <sheetName val="Коэфф1."/>
      <sheetName val="Прайс лист"/>
      <sheetName val="кп ГК"/>
      <sheetName val="топография"/>
      <sheetName val="к.84-к.83"/>
      <sheetName val="2"/>
      <sheetName val="Прибыль опл"/>
      <sheetName val="Product"/>
      <sheetName val="Цена"/>
      <sheetName val="Обновление"/>
      <sheetName val="свод"/>
      <sheetName val="свод 2"/>
      <sheetName val="OCK1"/>
      <sheetName val="Лист1"/>
      <sheetName val="информация"/>
      <sheetName val="Упр"/>
      <sheetName val="Восстановл_Лист44"/>
      <sheetName val="Восстановл_Лист6"/>
      <sheetName val="Восстановл_Лист7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13"/>
      <sheetName val="Восстановл_Лист15"/>
      <sheetName val="Восстановл_Лист19"/>
      <sheetName val="Восстановл_Лист20"/>
      <sheetName val="Восстановл_Лист49"/>
      <sheetName val="Восстановл_Лист21"/>
      <sheetName val="Зап-3- СЦБ"/>
      <sheetName val="топо"/>
      <sheetName val="см8"/>
      <sheetName val="СС"/>
      <sheetName val="Сводная"/>
      <sheetName val="ЗП_ЮНГ"/>
      <sheetName val="Параметры"/>
      <sheetName val="трансформация1"/>
      <sheetName val="breakdown"/>
      <sheetName val=""/>
      <sheetName val="Инженерно-геологическая смета"/>
      <sheetName val="ПЭО"/>
      <sheetName val="Лист опроса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5"/>
      <sheetName val="РабПр"/>
      <sheetName val="Смета 1свод"/>
      <sheetName val="93-110"/>
      <sheetName val="sapactivexlhiddensheet"/>
      <sheetName val="БД"/>
      <sheetName val="ОбследСнос"/>
      <sheetName val="шаблон"/>
      <sheetName val="Смета 1"/>
      <sheetName val="Разработка проекта"/>
      <sheetName val="ПДР"/>
      <sheetName val="Суточная"/>
      <sheetName val="СметаСводная павильон"/>
      <sheetName val="1"/>
      <sheetName val="3труба (П)"/>
      <sheetName val="Данные для расчёта сметы"/>
      <sheetName val="СметаСводная снег"/>
      <sheetName val="См 1 наруж.водопровод"/>
      <sheetName val="list"/>
      <sheetName val="Лист3"/>
      <sheetName val="Смета 5.2. Кусты25,29,31,65"/>
      <sheetName val="таблица руководству"/>
      <sheetName val="Суточная добыча за неделю"/>
      <sheetName val="Итог"/>
      <sheetName val="Справка"/>
      <sheetName val="СметаСводная Рыб"/>
      <sheetName val="кп (3)"/>
      <sheetName val="СП"/>
      <sheetName val="АЧ"/>
      <sheetName val="Норм"/>
      <sheetName val="3.1"/>
      <sheetName val="Лист2"/>
      <sheetName val="Base"/>
      <sheetName val="Справочник"/>
      <sheetName val="Акт инвентр"/>
      <sheetName val="Пример расчета"/>
      <sheetName val="Б_Сатка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Коэфф1_"/>
      <sheetName val="Прайс_лист"/>
      <sheetName val="смета_2_проект__работы"/>
      <sheetName val="3_РД"/>
      <sheetName val="кп_ГК"/>
      <sheetName val="к_84-к_83"/>
      <sheetName val="свод_2"/>
      <sheetName val="Прибыль_опл"/>
      <sheetName val="Зап-3-_СЦБ"/>
      <sheetName val="Пример_расче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топография"/>
      <sheetName val="Данные для расчёта сметы"/>
      <sheetName val="Journals"/>
      <sheetName val="ц_1991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Коэфф1."/>
      <sheetName val="СметаСводная"/>
      <sheetName val="свод 2"/>
      <sheetName val="Кл-р SysTel"/>
      <sheetName val="См 1 наруж.водопровод"/>
      <sheetName val="СПРПФ"/>
      <sheetName val="ИГ1"/>
      <sheetName val="свод1"/>
      <sheetName val="СметаСводная Рыб"/>
      <sheetName val="#ССЫЛКА"/>
      <sheetName val="Лист опроса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свод"/>
      <sheetName val="4"/>
      <sheetName val="СметаСводная Колпино"/>
      <sheetName val="Ачинский НПЗ"/>
      <sheetName val="к.84-к.83"/>
      <sheetName val="Вспомогательный"/>
      <sheetName val="Summary"/>
      <sheetName val="Шкаф"/>
      <sheetName val="Прайс лист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Обновление"/>
      <sheetName val="Цена"/>
      <sheetName val="Product"/>
      <sheetName val="Спр_общий"/>
      <sheetName val="Пример расчета"/>
      <sheetName val="Курсы"/>
      <sheetName val="Упр"/>
      <sheetName val="Сводная смета"/>
      <sheetName val="list"/>
      <sheetName val="ВКЕ"/>
      <sheetName val="СМЕТА проект"/>
      <sheetName val="РП"/>
      <sheetName val="Разработка проекта"/>
      <sheetName val="Смета 1свод"/>
      <sheetName val="СметаСводная снег"/>
      <sheetName val="шаблон"/>
      <sheetName val="К.рын"/>
      <sheetName val="Main"/>
      <sheetName val="Землеотвод"/>
      <sheetName val="КП к снег Рыбинская"/>
      <sheetName val="СметаСводная павильон"/>
      <sheetName val="сводная"/>
      <sheetName val="OCK1"/>
      <sheetName val="НЕДЕЛИ"/>
      <sheetName val="Амур ДОН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13.1"/>
      <sheetName val="Архив2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Opex personnel (Term facs)"/>
      <sheetName val="КП (2)"/>
      <sheetName val="Calc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в работу"/>
      <sheetName val="Прибыль опл"/>
      <sheetName val="трансформация1"/>
      <sheetName val="breakdown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Об-15"/>
      <sheetName val="Destination"/>
      <sheetName val="СС"/>
      <sheetName val="Объемы работ по ПВ"/>
      <sheetName val="мсн"/>
      <sheetName val="Капитальные затраты"/>
      <sheetName val="Переменные и константы"/>
      <sheetName val="вариант"/>
      <sheetName val="Свод объем"/>
      <sheetName val="Дополнительные параметры"/>
      <sheetName val="1ПС"/>
      <sheetName val="информация"/>
      <sheetName val="Приложение 2"/>
      <sheetName val="ИД1"/>
      <sheetName val="A54НДС"/>
      <sheetName val="ЭХЗ"/>
      <sheetName val="Должности"/>
      <sheetName val="Смета-Т"/>
      <sheetName val="ID"/>
      <sheetName val="База Геодезия"/>
      <sheetName val="База Геология"/>
      <sheetName val="BACT"/>
      <sheetName val="6"/>
      <sheetName val="5.1"/>
      <sheetName val="Настройка"/>
      <sheetName val="СП"/>
      <sheetName val="3.1"/>
      <sheetName val="РС"/>
      <sheetName val="См3 СЦБ-зап"/>
      <sheetName val="ОПС"/>
      <sheetName val="Хаттон 90.90 Femco"/>
      <sheetName val="СметаСводная 1 оч"/>
      <sheetName val="Общая часть"/>
      <sheetName val="ЛЧ"/>
      <sheetName val="Leistungsakt"/>
      <sheetName val="К"/>
      <sheetName val="ПД"/>
      <sheetName val="Курс долла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Лист опроса"/>
      <sheetName val="СметаСводная снег"/>
      <sheetName val="к.84-к.83"/>
      <sheetName val="Лист2"/>
      <sheetName val="93-110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"/>
      <sheetName val="Смета 1свод"/>
      <sheetName val="см8"/>
      <sheetName val="Данные для расчёта сметы"/>
      <sheetName val="Зап-3- СЦБ"/>
      <sheetName val="свод 2"/>
      <sheetName val="Вспомогательный"/>
      <sheetName val="Прибыль опл"/>
      <sheetName val="СМЕТА проект"/>
      <sheetName val="таблица руководству"/>
      <sheetName val="Суточная добыча за неделю"/>
      <sheetName val="РП"/>
      <sheetName val="list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ПДР"/>
      <sheetName val="1"/>
      <sheetName val="СметаСводная Рыб"/>
      <sheetName val="СметаСводная Колпино"/>
      <sheetName val="СметаСводная"/>
      <sheetName val="информация"/>
      <sheetName val="часы"/>
      <sheetName val="кп (3)"/>
      <sheetName val="СП"/>
      <sheetName val="Лист3"/>
      <sheetName val="sapactivexlhiddensheet"/>
      <sheetName val="смета СИД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база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исх-данные"/>
      <sheetName val="ИД ПНР"/>
      <sheetName val="#ССЫЛКА"/>
      <sheetName val="Приложение 2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анализ 2003_2004исполнение МТО"/>
      <sheetName val="Main list"/>
      <sheetName val="Технический лист"/>
      <sheetName val="Тестовый"/>
      <sheetName val="Причины отклонений"/>
      <sheetName val="Статус работы"/>
      <sheetName val="Уровень графика"/>
      <sheetName val="Panduit"/>
      <sheetName val="3_гидром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топ"/>
      <sheetName val="геолог"/>
      <sheetName val="гидрометеолог"/>
      <sheetName val="экология"/>
      <sheetName val="газоснабжение"/>
      <sheetName val="ГОЧС2"/>
      <sheetName val="оос1"/>
      <sheetName val="благоустройство"/>
      <sheetName val="регламент"/>
      <sheetName val="защита"/>
      <sheetName val="топография"/>
      <sheetName val="Смета"/>
      <sheetName val="ПДР"/>
      <sheetName val="к.84-к.83"/>
      <sheetName val="HP и оргтехника"/>
      <sheetName val="Зап-3- СЦБ"/>
      <sheetName val="Лист опроса"/>
      <sheetName val="Пример расчета"/>
    </sheetNames>
    <sheetDataSet>
      <sheetData sheetId="0" refreshError="1">
        <row r="7">
          <cell r="A7" t="str">
            <v>Наименование  объекта : " Энергоснабжение и автоматизация НПС "Синдор", реконструкция. Газоснабжение.</v>
          </cell>
        </row>
        <row r="10">
          <cell r="C10" t="str">
            <v xml:space="preserve"> ОАО "СМН"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Calc"/>
      <sheetName val="ID"/>
      <sheetName val="свод 2"/>
      <sheetName val="График"/>
      <sheetName val="Смета 1"/>
      <sheetName val="Суточная"/>
      <sheetName val="СС"/>
      <sheetName val="Смета"/>
      <sheetName val="ПДР"/>
      <sheetName val="РП"/>
      <sheetName val="История"/>
      <sheetName val="Сводная"/>
      <sheetName val="Р1"/>
      <sheetName val="Параметры_i"/>
      <sheetName val="Таблица 2"/>
      <sheetName val="Кредиты"/>
      <sheetName val="К.рын"/>
      <sheetName val="Таблица 4 АСУТП"/>
      <sheetName val="Лист1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Счет-Фактура"/>
      <sheetName val="вариант"/>
      <sheetName val="Табл38-7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Сводная смета"/>
      <sheetName val="Землеотвод"/>
      <sheetName val="1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Смета 5.2. Кусты25,29,31,65"/>
      <sheetName val="свод общ"/>
      <sheetName val="Input"/>
      <sheetName val="Calculation"/>
      <sheetName val="свод 3"/>
      <sheetName val="Амур ДОН"/>
      <sheetName val="rvldmrv"/>
      <sheetName val="ИД"/>
      <sheetName val="Б.Сатка"/>
      <sheetName val="Исполнение по оборуд_"/>
      <sheetName val="RSOILBAL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Вспомогательный"/>
      <sheetName val="информация"/>
      <sheetName val="Текущие цены"/>
      <sheetName val="рабочий"/>
      <sheetName val="окраска"/>
      <sheetName val="отчет эл_эн  2000"/>
      <sheetName val="справка"/>
      <sheetName val="суб.подряд"/>
      <sheetName val="ПСБ - ОЭ"/>
      <sheetName val="См3 СЦБ-зап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№5 СУБ Инж защ"/>
      <sheetName val="3.5"/>
      <sheetName val="Смета 2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изыскания 2"/>
      <sheetName val="мсн"/>
      <sheetName val="КП к ГК"/>
      <sheetName val="Смета2_проект__раб_"/>
      <sheetName val="Зап-3-_СЦБ"/>
      <sheetName val="свод_2"/>
      <sheetName val="Данные_для_расчёта_сметы"/>
      <sheetName val="Смета_1"/>
      <sheetName val="4сд"/>
      <sheetName val="2сд"/>
      <sheetName val="7сд"/>
      <sheetName val="MAIN_PARAMETERS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влад-таблица"/>
      <sheetName val="2002(v1)"/>
      <sheetName val="Подрядчики"/>
      <sheetName val="мат"/>
      <sheetName val="суб_подряд"/>
      <sheetName val="ПСБ_-_ОЭ"/>
      <sheetName val="4"/>
      <sheetName val="смета СИД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матер."/>
      <sheetName val="КП Прим (3)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Таблица 5"/>
      <sheetName val="Таблица 3"/>
      <sheetName val="1.401.2"/>
      <sheetName val="Восстановл_Лист37"/>
      <sheetName val="3труба (П)"/>
      <sheetName val="15"/>
      <sheetName val="16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Source lists"/>
      <sheetName val="PO Data"/>
      <sheetName val="Rub"/>
      <sheetName val="свод_ИИР"/>
      <sheetName val="СМ_x000b__x0011__x0012__x000c__x0011__x0011__x0011__x0011__x0011__x0011_"/>
      <sheetName val="ᄀᄀᄀᄀᄀᄀᄀᄀᄀᄀᄀᄀᄀᄀᄀᄀᄀ"/>
      <sheetName val="Сводная "/>
      <sheetName val="7.ТХ Сети (кор)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Tier 311208"/>
      <sheetName val="Акт выбора"/>
      <sheetName val="ПД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лч и ка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таблица_руко_x0019__x0015_ _x0003__x000c__x0011__x0011_"/>
      <sheetName val="MararashAA"/>
      <sheetName val="ПРОЦЕНТЫ"/>
      <sheetName val="Бл.электр."/>
      <sheetName val="таблица_руко_x0019__x0015__x0009__x0003__x000c__x0011__x0011_"/>
      <sheetName val="6"/>
      <sheetName val="1.14"/>
      <sheetName val="1.7"/>
      <sheetName val="ЛС_РЕС"/>
      <sheetName val="_x0000__x0000_"/>
      <sheetName val="ФОТ для смет"/>
      <sheetName val="8"/>
      <sheetName val="ПД-2.2"/>
      <sheetName val="2 Геология"/>
      <sheetName val="Общ"/>
      <sheetName val="BACT"/>
      <sheetName val="Lucent"/>
      <sheetName val="Норм"/>
      <sheetName val="С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анализ 2003_2004исполнение МТО"/>
      <sheetName val="Дог_рас"/>
      <sheetName val="Ограничения шаблон"/>
      <sheetName val="Лист"/>
      <sheetName val="Исх"/>
      <sheetName val="исх-данные"/>
      <sheetName val="Исх."/>
      <sheetName val="ИД ПНР"/>
      <sheetName val="Технический лист"/>
      <sheetName val="Причины отклонений"/>
      <sheetName val="Статус работы"/>
      <sheetName val="Уровень графика"/>
      <sheetName val="Тестовый"/>
      <sheetName val="Main list"/>
      <sheetName val="Panduit"/>
      <sheetName val="3_гидромет"/>
      <sheetName val="Приложение 2"/>
      <sheetName val=" Сво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/>
      <sheetData sheetId="179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/>
      <sheetData sheetId="244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/>
      <sheetData sheetId="343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РС "/>
      <sheetName val="УРС к торгам"/>
      <sheetName val="НМЦ лота на торги"/>
      <sheetName val="Расчет стоимости"/>
      <sheetName val="перерасчет"/>
      <sheetName val="Снижение"/>
      <sheetName val="снижение-для объекта-аналога2"/>
      <sheetName val="снижение-для объекта-аналога"/>
      <sheetName val="ССР"/>
      <sheetName val="Таблица"/>
      <sheetName val="Регионы"/>
      <sheetName val="НМЦ лота"/>
    </sheetNames>
    <sheetDataSet>
      <sheetData sheetId="0"/>
      <sheetData sheetId="1"/>
      <sheetData sheetId="2"/>
      <sheetData sheetId="3">
        <row r="316">
          <cell r="I316">
            <v>859.76</v>
          </cell>
        </row>
      </sheetData>
      <sheetData sheetId="4"/>
      <sheetData sheetId="5"/>
      <sheetData sheetId="6"/>
      <sheetData sheetId="7"/>
      <sheetData sheetId="8"/>
      <sheetData sheetId="9">
        <row r="6">
          <cell r="B6" t="str">
            <v>ВЛ 0,4 кВ с установкой ж/б опор и проводами  А до 35 мм2</v>
          </cell>
        </row>
        <row r="7">
          <cell r="B7" t="str">
            <v>ВЛ 0,4 кВ с установкой дерев. опор и проводами  А до 35 мм2</v>
          </cell>
          <cell r="M7" t="str">
            <v>Изменение констр. решений до 50 %</v>
          </cell>
        </row>
        <row r="8">
          <cell r="B8" t="str">
            <v>ВЛ 0,4 кВ с установкой ж/б опор и проводами  А до 35* мм2</v>
          </cell>
          <cell r="M8" t="str">
            <v>Изменение констр. решений более 50 %</v>
          </cell>
        </row>
        <row r="9">
          <cell r="B9" t="str">
            <v>ВЛ 0,4 кВ с установкой дерев. опор и проводами  А до 35* мм2</v>
          </cell>
          <cell r="M9" t="str">
            <v>Установка доп. оборудования ПС</v>
          </cell>
        </row>
        <row r="10">
          <cell r="B10" t="str">
            <v>ВЛ 0,4 кВ с установкой ж/б опор и проводами  А 70 мм2</v>
          </cell>
          <cell r="M10" t="str">
            <v>Замена распред. устройства ПС</v>
          </cell>
        </row>
        <row r="11">
          <cell r="B11" t="str">
            <v>ВЛ 0,4 кВ с установкой дерев. опор и проводами  А 70 мм2</v>
          </cell>
        </row>
        <row r="12">
          <cell r="B12" t="str">
            <v>ВЛ 0,4 кВ с установкой ж/б опор и проводами  А 95мм2</v>
          </cell>
        </row>
        <row r="13">
          <cell r="B13" t="str">
            <v>ВЛ 0,4 кВ с установкой дерев. опор и проводами  А 95 мм2</v>
          </cell>
          <cell r="O13">
            <v>1.0429999999999999</v>
          </cell>
        </row>
        <row r="14">
          <cell r="B14" t="str">
            <v>ВЛ 0,4 кВ с установкой ж/б опор и проводами  АС до 35 мм2</v>
          </cell>
          <cell r="O14">
            <v>1.012</v>
          </cell>
        </row>
        <row r="15">
          <cell r="B15" t="str">
            <v>ВЛ 0,4 кВ с установкой дерев. опор и проводами  АС до 35 мм2</v>
          </cell>
          <cell r="O15">
            <v>1.0129999999999999</v>
          </cell>
          <cell r="P15">
            <v>1.022</v>
          </cell>
        </row>
        <row r="16">
          <cell r="B16" t="str">
            <v>ВЛ 0,4 кВ с установкой ж/б опор и проводами  АС 70 мм2</v>
          </cell>
          <cell r="O16">
            <v>1.0529999999999999</v>
          </cell>
        </row>
        <row r="17">
          <cell r="B17" t="str">
            <v>ВЛ 0,4 кВ с установкой дерев. опор и проводами  АС 70 мм3</v>
          </cell>
          <cell r="O17">
            <v>1.028</v>
          </cell>
        </row>
        <row r="18">
          <cell r="B18" t="str">
            <v>ВЛ 0,4 кВ с установкой ж/б опор и проводами  АС 95мм2</v>
          </cell>
        </row>
        <row r="19">
          <cell r="B19" t="str">
            <v>ВЛ 0,4 кВ с установкой дерев. опор и проводами  АС 95 мм2</v>
          </cell>
        </row>
        <row r="20">
          <cell r="B20" t="str">
            <v>ВЛ 0,4 кВ с установкой ж/б опор и проводами СИП до 35 мм2</v>
          </cell>
        </row>
        <row r="21">
          <cell r="B21" t="str">
            <v>ВЛ 0.4 кВ с установкой ж/б опор, магистр. линией СИП 50 мм2, ответвлений и вводами сечением 16 мм2</v>
          </cell>
        </row>
        <row r="22">
          <cell r="B22" t="str">
            <v>ВЛ 0.4 кВ с установкой ж/б опор и проводами СИП 70 мм2</v>
          </cell>
        </row>
        <row r="23">
          <cell r="B23" t="str">
            <v>Подвеска провода 0,4 кВ по существ. ж/б опорам 1 цепь СИП до 35 мм2</v>
          </cell>
          <cell r="O23">
            <v>1.0029999999999999</v>
          </cell>
        </row>
        <row r="24">
          <cell r="B24" t="str">
            <v>Подвеска провода 0,4 кВ по существ. дерев. опорам 1 цепь СИП до 35 мм2</v>
          </cell>
          <cell r="O24">
            <v>1.006</v>
          </cell>
        </row>
        <row r="25">
          <cell r="B25" t="str">
            <v>Подвеска провода 0,4 кВ по существ. ж/б опорам 1 цепь СИП 50 мм2</v>
          </cell>
        </row>
        <row r="26">
          <cell r="B26" t="str">
            <v>Подвеска провода 0,4 кВ по существ. дерев. опорам 1 цепь СИП 50 мм2</v>
          </cell>
          <cell r="O26">
            <v>1.02</v>
          </cell>
          <cell r="R26">
            <v>1.02</v>
          </cell>
        </row>
        <row r="27">
          <cell r="B27" t="str">
            <v>Подвеска провода 0,4 кВ по существ. ж/б опорам 1 цепь СИП 70 мм2</v>
          </cell>
          <cell r="O27">
            <v>1.03</v>
          </cell>
          <cell r="R27">
            <v>1.04</v>
          </cell>
        </row>
        <row r="28">
          <cell r="B28" t="str">
            <v>Подвеска провода 0,4 кВ по существ. дерев. опорам 1 цепь СИП 70 мм2</v>
          </cell>
          <cell r="O28">
            <v>1.05</v>
          </cell>
          <cell r="R28">
            <v>1.08</v>
          </cell>
        </row>
        <row r="29">
          <cell r="B29" t="str">
            <v>Подвеска провода 0,4 кВ по существ. ж/б опорам 1 цепь АС до 35 мм2</v>
          </cell>
        </row>
        <row r="30">
          <cell r="B30" t="str">
            <v>Подвеска провода 0,4 кВ по существ. дерев. опорам 1 цепь АС до 35 мм2</v>
          </cell>
          <cell r="O30">
            <v>1.018</v>
          </cell>
          <cell r="P30">
            <v>1.036</v>
          </cell>
        </row>
        <row r="31">
          <cell r="B31" t="str">
            <v>Подвеска провода 0,4 кВ по существ. ж/б опорам 1 цепь АС 50 мм2</v>
          </cell>
        </row>
        <row r="32">
          <cell r="B32" t="str">
            <v>Подвеска провода 0,4 кВ по существ. дерев. опорам 1 цепь АС 50 мм2</v>
          </cell>
        </row>
        <row r="33">
          <cell r="B33" t="str">
            <v>Подвеска провода 0,4 кВ по существ. ж/б опорам 1 цепь АС до 70 мм2</v>
          </cell>
        </row>
        <row r="34">
          <cell r="B34" t="str">
            <v>Подвеска провода 0,4 кВ по существ. дерев. опорам 1 цепь АС до 70 мм2</v>
          </cell>
        </row>
        <row r="35">
          <cell r="B35" t="str">
            <v>ВЛ 0.4 кВ с установкой ж/б опор, совместной абонентской подвеской 2 цепей СИП 70 мм2 и подвеской освещения с ответвлениями и вводами сечением 16 мм2</v>
          </cell>
        </row>
        <row r="36">
          <cell r="B36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АС 50 мм2</v>
          </cell>
        </row>
        <row r="37">
          <cell r="B37" t="str">
            <v>ВЛ 0.4/10 кВ с установкой ж/б опор, с совместной подвеской 2 цепей проводов: 0,4 кВ СИП 50 мм2, 10 кВ АС 50 мм2</v>
          </cell>
        </row>
        <row r="38">
          <cell r="B38" t="str">
            <v>ВЛ 0.4/10 кВ с установкой ж/б опор, с совместной подвеской 2 цепей проводов: 0,4 кВ СИП 50 мм2, 10 кВ СИП 70 мм2</v>
          </cell>
        </row>
        <row r="39">
          <cell r="B39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v>
          </cell>
        </row>
        <row r="40">
          <cell r="B40" t="str">
            <v>ВЛ 6-10 кВ с установкой ж/б опор и подвеской проводов АС 35 мм2</v>
          </cell>
        </row>
        <row r="41">
          <cell r="B41" t="str">
            <v>ВЛ 6-10 кВ с установкой дерев. опор и подвеской проводов АС 35 мм2</v>
          </cell>
        </row>
        <row r="42">
          <cell r="B42" t="str">
            <v>ВЛ 6-10 кВ с установкой ж/б опор и подвеской проводов АС 50 мм2</v>
          </cell>
        </row>
        <row r="43">
          <cell r="B43" t="str">
            <v>ВЛ 6-10 кВ с установкой ж/б опор и подвеской проводов АС 70 мм2</v>
          </cell>
        </row>
        <row r="44">
          <cell r="B44" t="str">
            <v>ВЛ 6-10 кВ с установкой ж/б опор и подвеской 2 цепей проводов АС 70 мм2</v>
          </cell>
        </row>
        <row r="45">
          <cell r="B45" t="str">
            <v>ВЛ 6-10 кВ с установкой ж/б опор и подвеской проводов АС 95 мм2</v>
          </cell>
        </row>
        <row r="46">
          <cell r="B46" t="str">
            <v>ВЛ 6-10 кВ с установкой ж/б опор и подвеской проводов СИП 50 мм2</v>
          </cell>
        </row>
        <row r="47">
          <cell r="B47" t="str">
            <v>ВЛ 6-10 кВ с установкой ж/б опор и подвеской проводов СИП 70 мм2</v>
          </cell>
        </row>
        <row r="48">
          <cell r="B48" t="str">
            <v>ВЛ 6-10 кВ с установкой многогр. опор и подвеской проводов СИП 70 мм2</v>
          </cell>
        </row>
        <row r="49">
          <cell r="B49" t="str">
            <v>ВЛ 6-10 кВ с установкой ж/б опор и подвеской 2 цепей проводов СИП 70 мм2</v>
          </cell>
        </row>
        <row r="50">
          <cell r="B50" t="str">
            <v>ВЛ 35 кВ с установкой стальных опор и подвеской проводов АС 95 мм2</v>
          </cell>
        </row>
        <row r="51">
          <cell r="B51" t="str">
            <v>ВЛ 35 кВ с установкой ж/б опор (анк.-угл. стальных) и подвеской проводов АС 95 мм2</v>
          </cell>
        </row>
        <row r="52">
          <cell r="B52" t="str">
            <v>ВЛ 35 кВ с установкой стальных опор и подвеской 2 цепей проводов АС 95 мм2</v>
          </cell>
        </row>
        <row r="53">
          <cell r="B53" t="str">
            <v>ВЛ 35 кВ с установкой ж/б опор (анк.-угл. стальных) и подвеской 2 цепей проводов АС 95 мм2</v>
          </cell>
        </row>
        <row r="54">
          <cell r="B54" t="str">
            <v>ВЛ 35 кВ с установкой стальных опор и подвеской проводов АС до 150 мм2</v>
          </cell>
        </row>
        <row r="55">
          <cell r="B55" t="str">
            <v>ВЛ 35 кВ с установкой ж/б опор (анк.-угл. стальных) и подвеской проводов АС до 150 мм2</v>
          </cell>
        </row>
        <row r="56">
          <cell r="B56" t="str">
            <v>ВЛ 35 кВ с установкой многогр. опор и подвеской 2 цепей проводов АС до 150 мм2</v>
          </cell>
        </row>
        <row r="57">
          <cell r="B57" t="str">
            <v>ВЛ 35 кВ с установкой стальных опор и подвеской 2 цепей проводов АС до 150 мм2</v>
          </cell>
        </row>
        <row r="58">
          <cell r="B58" t="str">
            <v>ВЛ 35 кВ с установкой ж/б опор (анк.-угл. стальных) и подвеской 2 цепей проводов АС до 150 мм2</v>
          </cell>
        </row>
        <row r="59">
          <cell r="B59" t="str">
            <v>ВЛ 110 кВ с установкой стальных опор и подвеской проводов АС до 150 мм2</v>
          </cell>
        </row>
        <row r="60">
          <cell r="B60" t="str">
            <v>ВЛ 110 кВ с установкой ж/б опор (анк.-угл. стальных) и подвеской проводов АС до 150 мм2</v>
          </cell>
        </row>
        <row r="61">
          <cell r="B61" t="str">
            <v>ВЛ 110 кВ с установкой стальных опор и подвеской 2 цепей проводов АС до 150 мм2</v>
          </cell>
        </row>
        <row r="62">
          <cell r="B62" t="str">
            <v>ВЛ 110 кВ с установкой ж/б опор (анк.-угл. стальных) и подвеской 2 цепей проводов АС до 150 мм2</v>
          </cell>
        </row>
        <row r="63">
          <cell r="B63" t="str">
            <v>ВЛ 110 кВ с установкой стальных опор (анк.-угл. типовых) и подвеской 2 цепей проводов АС до 150 мм2</v>
          </cell>
        </row>
        <row r="64">
          <cell r="B64" t="str">
            <v>ВЛ 110 кВ с установкой стальных опор и подвеской проводов АС 185-240 мм2</v>
          </cell>
        </row>
        <row r="65">
          <cell r="B65" t="str">
            <v>ВЛ 110 кВ с установкой ж/б опор (анк.-угл. стальных) и подвеской проводов АС 185-240 мм2</v>
          </cell>
        </row>
        <row r="66">
          <cell r="B66" t="str">
            <v>ВЛ 110 кВ с установкой стальных опор (анк.-угл. типовых) и подвеской проводов АС 185-240 мм2</v>
          </cell>
        </row>
        <row r="67">
          <cell r="B67" t="str">
            <v>ВЛ 110 кВ с установкой многогр. опор и подвеской проводов АС 185-240 мм2</v>
          </cell>
        </row>
        <row r="68">
          <cell r="B68" t="str">
            <v>ВЛ 110 кВ с установкой стальных опор и подвеской 2 цепей проводов АС 185-240 мм2</v>
          </cell>
        </row>
        <row r="69">
          <cell r="B69" t="str">
            <v>ВЛ 110 кВ с установкой ж/б опор (анк.-угл. стальных) и подвеской 2 цепей проводов АС 185-240 мм2</v>
          </cell>
        </row>
        <row r="70">
          <cell r="B70" t="str">
            <v>ВЛ 110 кВ с установкой многогр. опор и подвеской 2 цепей проводов АС 185-240 мм2</v>
          </cell>
        </row>
        <row r="71">
          <cell r="B71" t="str">
            <v>ВЛ 110 кВ с установкой стальных опор и подвеской 2 цепей проводов ACCR Hawk 477-T16</v>
          </cell>
        </row>
        <row r="72">
          <cell r="B72" t="str">
            <v>ВЛ 220 кВ с установкой стальных опор и подвеской проводов АС 300 мм2</v>
          </cell>
        </row>
        <row r="73">
          <cell r="B73" t="str">
            <v>ВЛ 220 кВ с установкой стальных опор и подвеской 2 цепей проводов АС 300 мм2</v>
          </cell>
        </row>
        <row r="74">
          <cell r="B74" t="str">
            <v>ВЛ 220 кВ с установкой стальных опор и подвеской проводов АС 400 мм2</v>
          </cell>
        </row>
        <row r="75">
          <cell r="B75" t="str">
            <v>ВЛ 220 кВ с установкой стальных опор и подвеской 2 цепей проводов АС 400 мм2</v>
          </cell>
        </row>
        <row r="76">
          <cell r="B76" t="str">
            <v>ВЛ 220 кВ с установкой стальных опор и подвеской 2 цепей проводов АС 500 мм2</v>
          </cell>
        </row>
        <row r="77">
          <cell r="B77" t="str">
            <v>ВЛ 220 кВ с установкой ж/б двухстоечных опор и подвеской проводов АС 300 мм2</v>
          </cell>
        </row>
        <row r="78">
          <cell r="B78" t="str">
            <v>ВЛ 220 кВ с установкой ж/б двухстоечных опор и подвеской 2 цепей проводов АС 300 мм2</v>
          </cell>
        </row>
        <row r="79">
          <cell r="B79" t="str">
            <v>ВЛ 220 кВ с установкой ж/б двухстоечных опор и подвеской проводов АС 400 мм2</v>
          </cell>
        </row>
        <row r="80">
          <cell r="B80" t="str">
            <v>ВЛ 220 кВ с установкой стальных двухстоечных опор и подвеской 2 цепей проводов АС 400 мм2</v>
          </cell>
        </row>
        <row r="81">
          <cell r="B81" t="str">
            <v>ВЛ 220 кВ с установкой ж/б двухстоечных опор и подвеской 2 цепей проводов АС 400 мм2</v>
          </cell>
        </row>
        <row r="88">
          <cell r="B88" t="str">
            <v>Постоянный отвод земель ВЛ 0,4 кВ на деревянных опорах (40 шт./км)</v>
          </cell>
        </row>
        <row r="89">
          <cell r="B89" t="str">
            <v>Постоянный отвод земель ВЛ 0,4 кВ на ж/б опорах (40 шт./км)</v>
          </cell>
        </row>
        <row r="90">
          <cell r="B90" t="str">
            <v>Постоянный отвод земель ВЛ 6-10 кВ на деревянных опорах (20 шт./км)</v>
          </cell>
        </row>
        <row r="91">
          <cell r="B91" t="str">
            <v>Постоянный отвод земель ВЛ 6-10 кВ на ж/б опорах (20 шт./км)</v>
          </cell>
        </row>
        <row r="92">
          <cell r="B92" t="str">
            <v>Постоянный отвод земель ВЛ 35 кВ на деревянных опорах (8 шт./км)</v>
          </cell>
        </row>
        <row r="93">
          <cell r="B93" t="str">
            <v>Постоянный отвод земель ВЛ 35 кВ на стальных опорах (8 шт./км)</v>
          </cell>
        </row>
        <row r="94">
          <cell r="B94" t="str">
            <v>Постоянный отвод земель ВЛ 35 кВ на ж/б опорах (8 шт./км)</v>
          </cell>
        </row>
        <row r="95">
          <cell r="B95" t="str">
            <v>Постоянный отвод земель ВЛ 110 кВ на деревянных опорах (5 шт./км)</v>
          </cell>
        </row>
        <row r="96">
          <cell r="B96" t="str">
            <v>Постоянный отвод земель ВЛ 110 кВ на стальных опорах (5 шт./км)</v>
          </cell>
        </row>
        <row r="97">
          <cell r="B97" t="str">
            <v>Постоянный отвод земель ВЛ 110 кВ на ж/б опорах (5 шт./км)</v>
          </cell>
        </row>
        <row r="98">
          <cell r="B98" t="str">
            <v>Постоянный отвод земель ВЛ 220 кВ на деревянных опорах (3 шт./км)</v>
          </cell>
        </row>
        <row r="99">
          <cell r="B99" t="str">
            <v>Постоянный отвод земель ВЛ 220 кВ на стальных опорах (3 шт./км)</v>
          </cell>
        </row>
        <row r="100">
          <cell r="B100" t="str">
            <v>Постоянный отвод земель ВЛ 220 кВ на железобетонных опорах (3 шт./км)</v>
          </cell>
        </row>
        <row r="101">
          <cell r="B101" t="str">
            <v>Постоянный отвод земель ВЛ 220-330 кВ на стальных опорах</v>
          </cell>
        </row>
        <row r="102">
          <cell r="B102" t="str">
            <v>Постоянный отвод земель ВЛ 220-330 кВ на ж/б опорах</v>
          </cell>
        </row>
        <row r="103">
          <cell r="B103" t="str">
            <v>Постоянный отвод земель ВЛ 220-500 кВ на многогранных опорах</v>
          </cell>
        </row>
        <row r="104">
          <cell r="B104" t="str">
            <v>Постоянный отвод земель ВЛ 500-750 кВ на стальных опорах</v>
          </cell>
        </row>
        <row r="105">
          <cell r="B105" t="str">
            <v>Постоянный отвод земель ВЛ 500-750 кВ на стальных опорах с оттяжками</v>
          </cell>
        </row>
        <row r="106">
          <cell r="B106" t="str">
            <v>Постоянный отвод земель ВЛ 500-750 кВ на ж/б опорах</v>
          </cell>
        </row>
        <row r="109">
          <cell r="B109" t="str">
            <v>Затраты на вырубку просеки ВЛ 6-10 кВ</v>
          </cell>
        </row>
        <row r="110">
          <cell r="B110" t="str">
            <v>Затраты на вырубку просеки ВЛ 35 кВ</v>
          </cell>
        </row>
        <row r="111">
          <cell r="B111" t="str">
            <v>Затраты на вырубку просеки ВЛ 110 кВ</v>
          </cell>
        </row>
        <row r="112">
          <cell r="B112" t="str">
            <v>Затраты на вырубку просеки ВЛ 220 кВ</v>
          </cell>
        </row>
        <row r="113">
          <cell r="B113" t="str">
            <v>Затраты на устройство лежневых дорог ВЛ 0,4 кВ</v>
          </cell>
        </row>
        <row r="114">
          <cell r="B114" t="str">
            <v>Затраты на устройство лежневых дорог ВЛ 10 кВ</v>
          </cell>
        </row>
        <row r="115">
          <cell r="B115" t="str">
            <v>Затраты на устройство лежневых дорог ВЛ 35 кВ</v>
          </cell>
        </row>
        <row r="116">
          <cell r="B116" t="str">
            <v>Затраты на устройство лежневых дорог ВЛ 35 кВ</v>
          </cell>
        </row>
        <row r="117">
          <cell r="B117" t="str">
            <v>Затраты на устройство лежневых дорог ВЛ 120 кВ</v>
          </cell>
        </row>
        <row r="118">
          <cell r="B118" t="str">
            <v>0,4 кВ_Затраты на устройство лежневых дорог на топких болотах</v>
          </cell>
        </row>
        <row r="119">
          <cell r="B119" t="str">
            <v>10 кВ_Затраты на устройство лежневых дорог на топких болотах</v>
          </cell>
        </row>
        <row r="120">
          <cell r="B120" t="str">
            <v>35 кВ_Затраты на устройство лежневых дорог на топких болотах</v>
          </cell>
        </row>
        <row r="121">
          <cell r="B121" t="str">
            <v>110 кВ_Затраты на устройство лежневых дорог на топких болотах</v>
          </cell>
        </row>
        <row r="122">
          <cell r="B122" t="str">
            <v>220 кВ_Затраты на устройство лежневых дорог на топких болотах</v>
          </cell>
        </row>
        <row r="125">
          <cell r="B125" t="str">
            <v>Подвеска кабеля ОКСН на существующих опорах ВЛ 35 кВ</v>
          </cell>
        </row>
        <row r="126">
          <cell r="B126" t="str">
            <v>Подвеска кабеля ОКМС на существующих опорах ВЛ 110 кВ</v>
          </cell>
        </row>
        <row r="127">
          <cell r="B127" t="str">
            <v>Подвеска 2 кабелей ОКМС на существующих опорах ВЛ 110 кВ</v>
          </cell>
        </row>
        <row r="128">
          <cell r="B128" t="str">
            <v>Подвеска кабеля ОКГТ на существующих опорах ВЛ 220 кВ</v>
          </cell>
        </row>
        <row r="129">
          <cell r="B129" t="str">
            <v>Подвеска кабеля ASLH-D(S)bb 1*24SMF на существующих опорах ВЛ 220 кВ</v>
          </cell>
        </row>
        <row r="132">
          <cell r="B132" t="str">
            <v>КТП шкафного типа 1х40 кВА 6-10/0,4 кВ</v>
          </cell>
        </row>
        <row r="133">
          <cell r="B133" t="str">
            <v>КТП шкафного типа 1х63 кВА 6-10/0,4 кВ</v>
          </cell>
        </row>
        <row r="134">
          <cell r="B134" t="str">
            <v>КТП шкафного типа 1х100 кВА 6-10/0,4 кВ</v>
          </cell>
        </row>
        <row r="135">
          <cell r="B135" t="str">
            <v>КТП шкафного типа 1х160 кВА 6-10/0,4 кВ</v>
          </cell>
        </row>
        <row r="136">
          <cell r="B136" t="str">
            <v>КТП киоскового типа 1х250 кВА 6-10/0,4 кВ</v>
          </cell>
        </row>
        <row r="137">
          <cell r="B137" t="str">
            <v>КТП киоскового типа 1х400 кВА 6-10/0,4 кВ</v>
          </cell>
        </row>
        <row r="138">
          <cell r="B138" t="str">
            <v>КТП киоскового типа 1х630 кВА 6-10/0,4 кВ</v>
          </cell>
        </row>
        <row r="139">
          <cell r="B139" t="str">
            <v>КТП киоскового типа 1х1000 кВА 6-10/0,4 кВ</v>
          </cell>
        </row>
        <row r="140">
          <cell r="B140" t="str">
            <v>КТП киоскового типа 2х250 кВА 6-10/0,4 кВ</v>
          </cell>
        </row>
        <row r="141">
          <cell r="B141" t="str">
            <v>КТП киоскового типа 2х400 кВА 6-10/0,4 кВ</v>
          </cell>
        </row>
        <row r="142">
          <cell r="B142" t="str">
            <v>КТП киоскового типа 2х630 кВА 6-10/0,4 кВ</v>
          </cell>
        </row>
        <row r="143">
          <cell r="B143" t="str">
            <v>БКТП блочного типа 2х630 кВА 6-10/0,4 кВ</v>
          </cell>
        </row>
        <row r="144">
          <cell r="B144" t="str">
            <v>БКТП блочного типа 2х1000 кВА 6-10/0,4 кВ, панели "сэндвич"</v>
          </cell>
        </row>
        <row r="145">
          <cell r="B145" t="str">
            <v>БКТП блочного типа 2х1250 кВА 6-10/0,4 кВ, ячейки RM6</v>
          </cell>
        </row>
        <row r="146">
          <cell r="B146" t="str">
            <v>Реклоузер PBA/TEL-10-12,5/630</v>
          </cell>
        </row>
        <row r="149">
          <cell r="B149" t="str">
            <v>Демонтаж ж/б опор ВЛ 0,4 кВ</v>
          </cell>
        </row>
        <row r="150">
          <cell r="B150" t="str">
            <v>Демонтаж ж/б опор ВЛ 6-10 кВ</v>
          </cell>
        </row>
        <row r="151">
          <cell r="B151" t="str">
            <v>Демонтаж деревянных опор ВЛ 0,4 кВ</v>
          </cell>
        </row>
        <row r="152">
          <cell r="B152" t="str">
            <v>Демонтаж деревянных опор ВЛ 6-10 кВ</v>
          </cell>
        </row>
        <row r="153">
          <cell r="B153" t="str">
            <v>Демонтаж трех проводов ВЛ 0,4-10 кВ сечением до 95 мм2</v>
          </cell>
        </row>
        <row r="154">
          <cell r="B154" t="str">
            <v>Демонтаж ж/б опор ВЛ 35 кВ (анкерно-угловые стальные)</v>
          </cell>
        </row>
        <row r="155">
          <cell r="B155" t="str">
            <v>Демонтаж ж/б опор ВЛ 110 кВ (анкерно-угловые стальные)</v>
          </cell>
        </row>
        <row r="156">
          <cell r="B156" t="str">
            <v>Демонтаж ж/б опор ВЛ 220 кВ (анкерно-угловые стальные)</v>
          </cell>
        </row>
        <row r="157">
          <cell r="B157" t="str">
            <v>Демонтаж стальных опор ВЛ 35 кВ</v>
          </cell>
        </row>
        <row r="158">
          <cell r="B158" t="str">
            <v>Демонтаж стальных опор ВЛ 110 кВ</v>
          </cell>
        </row>
        <row r="159">
          <cell r="B159" t="str">
            <v>Демонтаж стальных опор ВЛ 220 кВ</v>
          </cell>
        </row>
        <row r="160">
          <cell r="B160" t="str">
            <v>Демонтаж трех проводов ВЛ-35 кВ сечением до 120 мм2 при пролете до 1 км</v>
          </cell>
        </row>
        <row r="161">
          <cell r="B161" t="str">
            <v>Демонтаж трех проводов ВЛ-35 кВ сечением до 120 мм2 при пролете свыше 1 км</v>
          </cell>
        </row>
        <row r="162">
          <cell r="B162" t="str">
            <v>Демонтаж трех проводов ВЛ-110 кВ сечением до 240 мм2 при пролете до 1 км</v>
          </cell>
        </row>
        <row r="163">
          <cell r="B163" t="str">
            <v>Демонтаж трех проводов ВЛ-110 кВ сечением до 240 мм2 при пролете свыше 1 км</v>
          </cell>
        </row>
        <row r="164">
          <cell r="B164" t="str">
            <v>Демонтаж трех проводов ВЛ-220 кВ сечением свыше 240 мм2 при пролете до 1 км</v>
          </cell>
        </row>
        <row r="165">
          <cell r="B165" t="str">
            <v>Демонтаж трех проводов ВЛ-220 кВ сечением свыше 240 мм2 при пролете свыше 1 км</v>
          </cell>
        </row>
        <row r="166">
          <cell r="B166" t="str">
            <v>Демонтаж шести проводов ВЛ-220 кВ сечением свыше 240 мм2 при пролете до 1 км</v>
          </cell>
        </row>
        <row r="167">
          <cell r="B167" t="str">
            <v>Демонтаж шести проводов ВЛ-220 кВ сечением свыше 240 мм2 при пролете свыше 1 км</v>
          </cell>
        </row>
        <row r="168">
          <cell r="B168" t="str">
            <v>Демонтаж одного грозащитного троса</v>
          </cell>
        </row>
        <row r="169">
          <cell r="B169" t="str">
            <v>Демонтаж двух грозащитных тросов</v>
          </cell>
        </row>
        <row r="172">
          <cell r="B172" t="str">
            <v>Ж/б опора одностоечная</v>
          </cell>
        </row>
        <row r="173">
          <cell r="B173" t="str">
            <v>Ж/б опора одностоечная с ж.б подкосом</v>
          </cell>
        </row>
        <row r="174">
          <cell r="B174" t="str">
            <v>Дерев. опора одностоечная</v>
          </cell>
        </row>
        <row r="175">
          <cell r="B175" t="str">
            <v>Дерев. опора одностоечная с ж/б подкосом</v>
          </cell>
        </row>
        <row r="176">
          <cell r="B176" t="str">
            <v>Ж/б опора одностоечная</v>
          </cell>
        </row>
        <row r="177">
          <cell r="B177" t="str">
            <v>Ж/б опора одностоечная с ж.б подкосом</v>
          </cell>
        </row>
        <row r="178">
          <cell r="B178" t="str">
            <v>Дерев. опора одностоечная</v>
          </cell>
        </row>
        <row r="179">
          <cell r="B179" t="str">
            <v>Дерев. опора одностоечная с ж/б подкосом</v>
          </cell>
        </row>
        <row r="182">
          <cell r="B182" t="str">
            <v>35 кВ промежут. свободност. одностоечные одноцепные</v>
          </cell>
        </row>
        <row r="183">
          <cell r="B183" t="str">
            <v>35 кВ промежут. свободност. одностоечные двухцепные</v>
          </cell>
        </row>
        <row r="184">
          <cell r="B184" t="str">
            <v>35 кВ анкерно-угловые, одноцепные на оттяжках, одностоечные</v>
          </cell>
        </row>
        <row r="185">
          <cell r="B185" t="str">
            <v>110 кВ промежут. свободност. одностоечные одноцепные</v>
          </cell>
        </row>
        <row r="186">
          <cell r="B186" t="str">
            <v>110 кВ промежут. свободност. одностоечные двухцепные</v>
          </cell>
        </row>
        <row r="187">
          <cell r="B187" t="str">
            <v>110 кВ анкерно-угловые, одноцепные на оттяжках, одностоечные</v>
          </cell>
        </row>
        <row r="188">
          <cell r="B188" t="str">
            <v>220 кВ промежут. свободност. одностоечные одноцепные</v>
          </cell>
        </row>
        <row r="189">
          <cell r="B189" t="str">
            <v>220 кВ промежут. свободност. одностоечные двухцепные</v>
          </cell>
        </row>
        <row r="190">
          <cell r="B190" t="str">
            <v>220 кВ анкерно-угловые, одноцепные на оттяжках, одностоечные</v>
          </cell>
        </row>
        <row r="193">
          <cell r="B193" t="str">
            <v>35 кВ промежут. свободност. одностоечные</v>
          </cell>
        </row>
        <row r="194">
          <cell r="B194" t="str">
            <v xml:space="preserve">35 кВ промежут. на оттяжках одностоечные </v>
          </cell>
        </row>
        <row r="195">
          <cell r="B195" t="str">
            <v>35 кВ анкерно-угловые, свободностоящие, одностоечные</v>
          </cell>
        </row>
        <row r="196">
          <cell r="B196" t="str">
            <v>110 кВ промежут. свободност. одностоечные</v>
          </cell>
        </row>
        <row r="197">
          <cell r="B197" t="str">
            <v xml:space="preserve">110 кВ промежут. на оттяжках одностоечные </v>
          </cell>
        </row>
        <row r="198">
          <cell r="B198" t="str">
            <v>110 кВ анкерно-угловые, свободностоящие, одностоечные</v>
          </cell>
        </row>
        <row r="199">
          <cell r="B199" t="str">
            <v>220 кВ промежут. свободност. одностоечные</v>
          </cell>
        </row>
        <row r="200">
          <cell r="B200" t="str">
            <v xml:space="preserve">220 кВ промежут. на оттяжках одностоечные </v>
          </cell>
        </row>
        <row r="201">
          <cell r="B201" t="str">
            <v>220 кВ анкерно-угловые, свободностоящие, одностоечные</v>
          </cell>
        </row>
        <row r="205">
          <cell r="B205" t="str">
            <v>КЛ 0,4 кВ без покрытия один кабель 16 мм2</v>
          </cell>
        </row>
        <row r="206">
          <cell r="B206" t="str">
            <v>КЛ 0,4 кВ без покрытия один кабель 25 мм2</v>
          </cell>
        </row>
        <row r="207">
          <cell r="B207" t="str">
            <v>КЛ 0,4 кВ без покрытия один кабель 35 мм2</v>
          </cell>
        </row>
        <row r="208">
          <cell r="B208" t="str">
            <v>КЛ 0,4 кВ без покрытия один кабель 50 мм2</v>
          </cell>
        </row>
        <row r="209">
          <cell r="B209" t="str">
            <v>КЛ 0,4 кВ без покрытия один кабель 70 мм2</v>
          </cell>
        </row>
        <row r="210">
          <cell r="B210" t="str">
            <v>КЛ 0,4 кВ без покрытия один кабель 95мм2</v>
          </cell>
        </row>
        <row r="211">
          <cell r="B211" t="str">
            <v>КЛ 0,4 кВ без покрытия один кабель 120 мм2</v>
          </cell>
        </row>
        <row r="212">
          <cell r="B212" t="str">
            <v>КЛ 0,4 кВ без покрытия один кабель 150 мм2</v>
          </cell>
        </row>
        <row r="213">
          <cell r="B213" t="str">
            <v>КЛ 0,4 кВ с покрытием кирпичом один кабель 16 мм2</v>
          </cell>
        </row>
        <row r="214">
          <cell r="B214" t="str">
            <v>КЛ 0,4 кВ с покрытием кирпичом один кабель 25 мм2</v>
          </cell>
        </row>
        <row r="215">
          <cell r="B215" t="str">
            <v>КЛ 0,4 кВ с покрытием кирпичом один кабель 35 мм2</v>
          </cell>
        </row>
        <row r="216">
          <cell r="B216" t="str">
            <v>КЛ 0,4 кВ с покрытием кирпичом один кабель 50 мм2</v>
          </cell>
        </row>
        <row r="217">
          <cell r="B217" t="str">
            <v>КЛ 0,4 кВ с покрытием кирпичом один кабель70 мм2</v>
          </cell>
        </row>
        <row r="218">
          <cell r="B218" t="str">
            <v>КЛ 0,4 кВ с покрытием кирпичом один кабель 95 мм2</v>
          </cell>
        </row>
        <row r="219">
          <cell r="B219" t="str">
            <v>КЛ 0,4 кВ с покрытием кирпичом один кабель 120 мм2</v>
          </cell>
        </row>
        <row r="220">
          <cell r="B220" t="str">
            <v>КЛ 0,4 кВ с покрытием кирпичом один кабель 150 мм2</v>
          </cell>
        </row>
        <row r="221">
          <cell r="B221" t="str">
            <v>КЛ 0,4 кВ в асбестоцементной трубе один кабель 16 мм2</v>
          </cell>
        </row>
        <row r="222">
          <cell r="B222" t="str">
            <v>КЛ 0,4 кВ в асбестоцементной трубе один кабель 25 мм2</v>
          </cell>
        </row>
        <row r="223">
          <cell r="B223" t="str">
            <v>КЛ 0,4 кВ в асбестоцементной трубе один кабель 35 мм2</v>
          </cell>
        </row>
        <row r="224">
          <cell r="B224" t="str">
            <v>КЛ 0,4 кВ в асбестоцементной трубе один кабель 50 мм2</v>
          </cell>
        </row>
        <row r="225">
          <cell r="B225" t="str">
            <v>КЛ 0,4 кВ в асбестоцементной трубе один кабель 70 мм2</v>
          </cell>
        </row>
        <row r="226">
          <cell r="B226" t="str">
            <v>КЛ 0,4 кВ в асбестоцементной трубе один кабель 95 мм2</v>
          </cell>
        </row>
        <row r="227">
          <cell r="B227" t="str">
            <v>КЛ 0,4 кВ в асбестоцементной трубе один кабель 120 мм2</v>
          </cell>
        </row>
        <row r="228">
          <cell r="B228" t="str">
            <v>КЛ 0,4 кВ в асбестоцементной трубе один кабель 150 мм2</v>
          </cell>
        </row>
        <row r="229">
          <cell r="B229" t="str">
            <v>КЛ 0,4 кВ без покрытия следующий кабель 16 мм2</v>
          </cell>
        </row>
        <row r="230">
          <cell r="B230" t="str">
            <v>КЛ 0,4 кВ без покрытия следующий кабель 25 мм2</v>
          </cell>
        </row>
        <row r="231">
          <cell r="B231" t="str">
            <v>КЛ 0,4 кВ без покрытия следующий кабель 35 мм2</v>
          </cell>
        </row>
        <row r="232">
          <cell r="B232" t="str">
            <v>КЛ 0,4 кВ без покрытия следующий кабель 50 мм2</v>
          </cell>
        </row>
        <row r="233">
          <cell r="B233" t="str">
            <v>КЛ 0,4 кВ без покрытия следующий кабель 70 мм2</v>
          </cell>
        </row>
        <row r="234">
          <cell r="B234" t="str">
            <v>КЛ 0,4 кВ без покрытия следующий кабель 95мм2</v>
          </cell>
        </row>
        <row r="235">
          <cell r="B235" t="str">
            <v>КЛ 0,4 кВ без покрытия следующий кабель 120 мм2</v>
          </cell>
        </row>
        <row r="236">
          <cell r="B236" t="str">
            <v>КЛ 0,4 кВ без покрытия следующий кабель 150 мм2</v>
          </cell>
        </row>
        <row r="237">
          <cell r="B237" t="str">
            <v>КЛ 0,4 кВ с покрытием кирпичом следующий кабель 16 мм2</v>
          </cell>
        </row>
        <row r="238">
          <cell r="B238" t="str">
            <v>КЛ 0,4 кВ с покрытием кирпичом следующий кабель 25 мм2</v>
          </cell>
        </row>
        <row r="239">
          <cell r="B239" t="str">
            <v>КЛ 0,4 кВ с покрытием кирпичом следующий кабель 35 мм2</v>
          </cell>
        </row>
        <row r="240">
          <cell r="B240" t="str">
            <v>КЛ 0,4 кВ с покрытием кирпичом следующий кабель 50 мм2</v>
          </cell>
        </row>
        <row r="241">
          <cell r="B241" t="str">
            <v>КЛ 0,4 кВ с покрытием кирпичом следующий кабель70 мм2</v>
          </cell>
        </row>
        <row r="242">
          <cell r="B242" t="str">
            <v>КЛ 0,4 кВ с покрытием кирпичом следующий кабель 95 мм2</v>
          </cell>
        </row>
        <row r="243">
          <cell r="B243" t="str">
            <v>КЛ 0,4 кВ с покрытием кирпичом следующий кабель 120 мм2</v>
          </cell>
        </row>
        <row r="244">
          <cell r="B244" t="str">
            <v>КЛ 0,4 кВ с покрытием кирпичом следующий кабель 150 мм2</v>
          </cell>
        </row>
        <row r="245">
          <cell r="B245" t="str">
            <v>КЛ 0,4 кВ в асбестоцементной трубе следующий кабель 16 мм2</v>
          </cell>
        </row>
        <row r="246">
          <cell r="B246" t="str">
            <v>КЛ 0,4 кВ в асбестоцементной трубе следующий кабель 25 мм2</v>
          </cell>
        </row>
        <row r="247">
          <cell r="B247" t="str">
            <v>КЛ 0,4 кВ в асбестоцементной трубе следующий кабель 35 мм2</v>
          </cell>
        </row>
        <row r="248">
          <cell r="B248" t="str">
            <v>КЛ 0,4 кВ в асбестоцементной трубе следующий кабель 50 мм2</v>
          </cell>
        </row>
        <row r="249">
          <cell r="B249" t="str">
            <v>КЛ 0,4 кВ в асбестоцементной трубе следующий кабель 70 мм2</v>
          </cell>
        </row>
        <row r="250">
          <cell r="B250" t="str">
            <v>КЛ 0,4 кВ в асбестоцементной трубе следующий кабель 95 мм2</v>
          </cell>
        </row>
        <row r="251">
          <cell r="B251" t="str">
            <v>КЛ 0,4 кВ в асбестоцементной трубе следующий кабель 120 мм2</v>
          </cell>
        </row>
        <row r="252">
          <cell r="B252" t="str">
            <v>КЛ 0,4 кВ в асбестоцементной трубе следующий кабель 150 мм2</v>
          </cell>
        </row>
        <row r="253">
          <cell r="B253" t="str">
            <v>КЛ 6-10 кВ один кабель ААБлУ, ААШвУ в траншее 50 мм2</v>
          </cell>
        </row>
        <row r="254">
          <cell r="B254" t="str">
            <v>КЛ 6-10 кВ один кабель ААБлУ, ААШвУ в траншее 70-95 мм2</v>
          </cell>
        </row>
        <row r="255">
          <cell r="B255" t="str">
            <v>КЛ 6-10 кВ один кабель ААБлУ, ААШвУ в траншее 120 мм2</v>
          </cell>
        </row>
        <row r="256">
          <cell r="B256" t="str">
            <v>КЛ 6-10 кВ один кабель ААБлУ, ААШвУ в траншее 150 мм2</v>
          </cell>
        </row>
        <row r="257">
          <cell r="B257" t="str">
            <v>КЛ 6-10 кВ один кабель ААБлУ, ААШвУ в траншее 185 мм2</v>
          </cell>
        </row>
        <row r="258">
          <cell r="B258" t="str">
            <v>КЛ 6-10 кВ один кабель ААБлУ, ААШвУ в траншее 240 мм2</v>
          </cell>
        </row>
        <row r="259">
          <cell r="B259" t="str">
            <v>КЛ 6-10 кВ один кабель АСБ в траншее 50 мм2</v>
          </cell>
        </row>
        <row r="260">
          <cell r="B260" t="str">
            <v>КЛ 6-10 кВ один кабель АСБ в траншее 70-95 мм2</v>
          </cell>
        </row>
        <row r="261">
          <cell r="B261" t="str">
            <v>КЛ 6-10 кВ один кабель АСБ в траншее 120 мм2</v>
          </cell>
        </row>
        <row r="262">
          <cell r="B262" t="str">
            <v>КЛ 6-10 кВ один кабель АСБ в траншее 150 мм2</v>
          </cell>
        </row>
        <row r="263">
          <cell r="B263" t="str">
            <v>КЛ 6-10 кВ один кабель АСБ в траншее 185 мм2</v>
          </cell>
        </row>
        <row r="264">
          <cell r="B264" t="str">
            <v>КЛ 6-10 кВ один кабель АСБ в траншее 240 мм2</v>
          </cell>
        </row>
        <row r="265">
          <cell r="B265" t="str">
            <v>КЛ 10 кВ один кабель АПвПг 3 (1х70/35)</v>
          </cell>
        </row>
        <row r="266">
          <cell r="B266" t="str">
            <v>КЛ 10 кВ один кабель АПвПг 3 (1х95/35)</v>
          </cell>
        </row>
        <row r="267">
          <cell r="B267" t="str">
            <v>КЛ 10 кВ один кабель АПвПг 3 (1х120/35)</v>
          </cell>
        </row>
        <row r="268">
          <cell r="B268" t="str">
            <v>КЛ 10 кВ один кабель АПвПг 3 (1х150/35)</v>
          </cell>
        </row>
        <row r="269">
          <cell r="B269" t="str">
            <v>КЛ 10 кВ один кабель АПвПг 3 (1х185/35)</v>
          </cell>
        </row>
        <row r="270">
          <cell r="B270" t="str">
            <v>КЛ 10 кВ один кабель АПвПг 3 (1х240/35)</v>
          </cell>
        </row>
        <row r="271">
          <cell r="B271" t="str">
            <v>КЛ 10 кВ один кабель АПвПг 3 (1х400/35)</v>
          </cell>
        </row>
        <row r="272">
          <cell r="B272" t="str">
            <v>КЛ 10 кВ один кабель АПвПг 3 (1х500/35)</v>
          </cell>
        </row>
        <row r="273">
          <cell r="B273" t="str">
            <v>КЛ 6-10 кВ два кабеля ААБлУ, ААШвУ в траншее 50 мм2</v>
          </cell>
        </row>
        <row r="274">
          <cell r="B274" t="str">
            <v>КЛ 6-10 кВ два кабеля ААБлУ, ААШвУ в траншее 70-95 мм2</v>
          </cell>
        </row>
        <row r="275">
          <cell r="B275" t="str">
            <v>КЛ 6-10 кВ два кабеля ААБлУ, ААШвУ в траншее 120 мм2</v>
          </cell>
        </row>
        <row r="276">
          <cell r="B276" t="str">
            <v>КЛ 6-10 кВ два кабеля ААБлУ, ААШвУ в траншее 150 мм2</v>
          </cell>
        </row>
        <row r="277">
          <cell r="B277" t="str">
            <v>КЛ 6-10 кВ два кабеля ААБлУ, ААШвУ в траншее 185 мм2</v>
          </cell>
        </row>
        <row r="278">
          <cell r="B278" t="str">
            <v>КЛ 6-10 кВ два кабеля ААБлУ, ААШвУ в траншее 240 мм2</v>
          </cell>
        </row>
        <row r="279">
          <cell r="B279" t="str">
            <v>КЛ 6-10 кВ два кабеля АСБ в траншее 50 мм2</v>
          </cell>
        </row>
        <row r="280">
          <cell r="B280" t="str">
            <v>КЛ 6-10 кВ два кабеля АСБ в траншее 70-95 мм2</v>
          </cell>
        </row>
        <row r="281">
          <cell r="B281" t="str">
            <v>КЛ 6-10 кВ два кабеля АСБ в траншее 120 мм2</v>
          </cell>
        </row>
        <row r="282">
          <cell r="B282" t="str">
            <v>КЛ 6-10 кВ два кабеля АСБ в траншее 150 мм2</v>
          </cell>
        </row>
        <row r="283">
          <cell r="B283" t="str">
            <v>КЛ 6-10 кВ два кабеля АСБ в траншее 185 мм2</v>
          </cell>
        </row>
        <row r="284">
          <cell r="B284" t="str">
            <v>КЛ 6-10 кВ два кабеля АСБ в траншее 240 мм2</v>
          </cell>
        </row>
        <row r="285">
          <cell r="B285" t="str">
            <v>КЛ 10 кВ два кабеля АПвПг 3 (1х70/35)</v>
          </cell>
        </row>
        <row r="286">
          <cell r="B286" t="str">
            <v>КЛ 10 кВ два кабеля АПвПг 3 (1х95/35)</v>
          </cell>
        </row>
        <row r="287">
          <cell r="B287" t="str">
            <v>КЛ 10 кВ два кабеля АПвПг 3 (1х120/35)</v>
          </cell>
        </row>
        <row r="288">
          <cell r="B288" t="str">
            <v>КЛ 10 кВ два кабеля АПвПг 3 (1х150/35)</v>
          </cell>
        </row>
        <row r="289">
          <cell r="B289" t="str">
            <v>КЛ 10 кВ два кабеля АПвПг 3 (1х185/35)</v>
          </cell>
        </row>
        <row r="290">
          <cell r="B290" t="str">
            <v>КЛ 10 кВ два кабеля АПвПг 3 (1х240/35)</v>
          </cell>
        </row>
        <row r="291">
          <cell r="B291" t="str">
            <v>КЛ 10 кВ два кабеля АПвПг 3 (1х400/35)</v>
          </cell>
        </row>
        <row r="292">
          <cell r="B292" t="str">
            <v>КЛ 10 кВ два кабеля АПвПг 3 (1х500/35)</v>
          </cell>
        </row>
        <row r="293">
          <cell r="B293" t="str">
            <v>КЛ 6-10 кВ последующий кабель ААБлУ, ААШвУ в траншее 50 мм2</v>
          </cell>
        </row>
        <row r="294">
          <cell r="B294" t="str">
            <v>КЛ 6-10 кВ последующий кабель ААБлУ, ААШвУ в траншее 70-95 мм2</v>
          </cell>
        </row>
        <row r="295">
          <cell r="B295" t="str">
            <v>КЛ 6-10 кВ последующий кабель ААБлУ, ААШвУ в траншее 120 мм2</v>
          </cell>
        </row>
        <row r="296">
          <cell r="B296" t="str">
            <v>КЛ 6-10 кВ последующий кабель ААБлУ, ААШвУ в траншее 150 мм2</v>
          </cell>
        </row>
        <row r="297">
          <cell r="B297" t="str">
            <v>КЛ 6-10 кВ последующий кабель ААБлУ, ААШвУ в траншее 185 мм2</v>
          </cell>
        </row>
        <row r="298">
          <cell r="B298" t="str">
            <v>КЛ 6-10 кВ последующий кабель ААБлУ, ААШвУ в траншее 240 мм2</v>
          </cell>
        </row>
        <row r="299">
          <cell r="B299" t="str">
            <v>КЛ 6-10 кВ последующий кабель АСБ в траншее 50 мм2</v>
          </cell>
        </row>
        <row r="300">
          <cell r="B300" t="str">
            <v>КЛ 6-10 кВ последующий кабель АСБ в траншее 70-95 мм2</v>
          </cell>
        </row>
        <row r="301">
          <cell r="B301" t="str">
            <v>КЛ 6-10 кВ последующий кабель АСБ в траншее 120 мм2</v>
          </cell>
        </row>
        <row r="302">
          <cell r="B302" t="str">
            <v>КЛ 6-10 кВ последующий кабель АСБ в траншее 150 мм2</v>
          </cell>
        </row>
        <row r="303">
          <cell r="B303" t="str">
            <v>КЛ 6-10 кВ последующий кабель АСБ в траншее 185 мм2</v>
          </cell>
        </row>
        <row r="304">
          <cell r="B304" t="str">
            <v>КЛ 6-10 кВ последующий кабель АСБ в траншее 240 мм2</v>
          </cell>
        </row>
        <row r="305">
          <cell r="B305" t="str">
            <v>КЛ 10 кВ последующий кабель АПвПг 3 (1х70/35)</v>
          </cell>
        </row>
        <row r="306">
          <cell r="B306" t="str">
            <v>КЛ 10 кВ последующий кабель АПвПг 3 (1х95/35)</v>
          </cell>
        </row>
        <row r="307">
          <cell r="B307" t="str">
            <v>КЛ 10 кВ последующий кабель АПвПг 3 (1х120/35)</v>
          </cell>
        </row>
        <row r="308">
          <cell r="B308" t="str">
            <v>КЛ 10 кВ последующий кабель АПвПг 3 (1х150/35)</v>
          </cell>
        </row>
        <row r="309">
          <cell r="B309" t="str">
            <v>КЛ 10 кВ последующий кабель АПвПг 3 (1х185/35)</v>
          </cell>
        </row>
        <row r="310">
          <cell r="B310" t="str">
            <v>КЛ 10 кВ последующий кабель АПвПг 3 (1х240/35)</v>
          </cell>
        </row>
        <row r="311">
          <cell r="B311" t="str">
            <v>КЛ 10 кВ последующий кабель АПвПг 3 (1х400/35)</v>
          </cell>
        </row>
        <row r="312">
          <cell r="B312" t="str">
            <v>КЛ 10 кВ последующий кабель АПвПг 3 (1х500/35)</v>
          </cell>
        </row>
        <row r="313">
          <cell r="B313" t="str">
            <v>КЛ 110 кВ один кабель АПвП2г 300 мм2</v>
          </cell>
        </row>
        <row r="314">
          <cell r="B314" t="str">
            <v>КЛ 110 кВ один кабель A2XS(FL)2Y 300 мм2</v>
          </cell>
        </row>
        <row r="315">
          <cell r="B315" t="str">
            <v>КЛ 110 кВ один кабель МВДТ 550 мм2</v>
          </cell>
        </row>
        <row r="316">
          <cell r="B316" t="str">
            <v>КЛ 110 кВ один кабель АПвП2г 550 мм2</v>
          </cell>
        </row>
        <row r="317">
          <cell r="B317" t="str">
            <v>КЛ 110 кВ один кабель ПвП2г 1000 мм2</v>
          </cell>
        </row>
        <row r="318">
          <cell r="B318" t="str">
            <v>КЛ 110 кВ один кабель ПвП2г 1200 мм2</v>
          </cell>
        </row>
        <row r="319">
          <cell r="B319" t="str">
            <v>КЛ 220 кВ один кабель 2xS(FL)2Y-LWL 1600 мм2</v>
          </cell>
        </row>
        <row r="320">
          <cell r="B320" t="str">
            <v>КЛ 220 кВ один кабель МВДТ 550 мм2</v>
          </cell>
        </row>
        <row r="321">
          <cell r="B321" t="str">
            <v>КЛ 220 кВ один кабель ПвПу2г 2000 мм2</v>
          </cell>
        </row>
        <row r="322">
          <cell r="B322" t="str">
            <v>КЛ 110 кВ два кабеля АПвП2г 300 мм2</v>
          </cell>
        </row>
        <row r="323">
          <cell r="B323" t="str">
            <v>КЛ 110 кВ два кабеля A2XS(FL)2Y 300 мм2</v>
          </cell>
        </row>
        <row r="324">
          <cell r="B324" t="str">
            <v>КЛ 110 кВ два кабеля МВДТ 550 мм2</v>
          </cell>
        </row>
        <row r="325">
          <cell r="B325" t="str">
            <v>КЛ 110 кВ два кабеля АПвП2г 550 мм2</v>
          </cell>
        </row>
        <row r="326">
          <cell r="B326" t="str">
            <v>КЛ 110 кВ два кабеля ПвП2г 1000 мм2</v>
          </cell>
        </row>
        <row r="327">
          <cell r="B327" t="str">
            <v>КЛ 110 кВ два кабеля ПвП2г 1200 мм2</v>
          </cell>
        </row>
        <row r="328">
          <cell r="B328" t="str">
            <v>КЛ 110 кВ два кабеля FXLJ-4FO 1200 мм2</v>
          </cell>
        </row>
        <row r="329">
          <cell r="B329" t="str">
            <v>КЛ 220 кВ два кабеля МВДТ 550 мм2</v>
          </cell>
        </row>
        <row r="330">
          <cell r="B330" t="str">
            <v>КЛ 220 кВ два кабеля ПвПу2г 2000 мм2</v>
          </cell>
        </row>
        <row r="331">
          <cell r="B331" t="str">
            <v>КЛ 110 кВ последующий кабель АПвП2г 300 мм2</v>
          </cell>
        </row>
        <row r="332">
          <cell r="B332" t="str">
            <v>КЛ 110 кВ последующий кабель A2XS(FL)2Y 300 мм2</v>
          </cell>
        </row>
        <row r="333">
          <cell r="B333" t="str">
            <v>КЛ 110 кВ последующий кабель МВДТ 550 мм2</v>
          </cell>
        </row>
        <row r="334">
          <cell r="B334" t="str">
            <v>КЛ 110 кВ последующий кабель АПвП2г 550 мм2</v>
          </cell>
        </row>
        <row r="335">
          <cell r="B335" t="str">
            <v>КЛ 110 кВ последующий кабель ПвП2г 1000 мм2</v>
          </cell>
        </row>
        <row r="336">
          <cell r="B336" t="str">
            <v>КЛ 110 кВ последующий кабель ПвП2г 1200 мм2</v>
          </cell>
        </row>
        <row r="337">
          <cell r="B337" t="str">
            <v>КЛ 220 кВ последующий кабель 2xS(FL)2Y-LWL 1600 мм2</v>
          </cell>
        </row>
        <row r="338">
          <cell r="B338" t="str">
            <v>КЛ 220 кВ последующий кабель МВДТ 550 мм2</v>
          </cell>
        </row>
        <row r="339">
          <cell r="B339" t="str">
            <v>КЛ 220 кВ последующий кабель ПвПу2г 2000 мм2</v>
          </cell>
        </row>
        <row r="344">
          <cell r="B344" t="str">
            <v>Переход 0,4-1,0 кВ ГНБ (1 скважина)</v>
          </cell>
        </row>
        <row r="345">
          <cell r="B345" t="str">
            <v>Переход 0,4-1,0 кВ ГНБ (2 скважины)</v>
          </cell>
        </row>
        <row r="346">
          <cell r="B346" t="str">
            <v>Переход 3,0-10 кВ ГНБ (1 скважина)</v>
          </cell>
        </row>
        <row r="347">
          <cell r="B347" t="str">
            <v>Переход 3,0-10 кВ ГНБ (2 скважины)</v>
          </cell>
        </row>
        <row r="348">
          <cell r="B348" t="str">
            <v>Переход 110-220 кВ ГНБ (1 скважина)</v>
          </cell>
        </row>
        <row r="349">
          <cell r="B349" t="str">
            <v>Переход 110-220 кВ ГНБ (2 скважины)</v>
          </cell>
        </row>
        <row r="350">
          <cell r="B350" t="str">
            <v>Метод протаскивания трубы (1 скважина)</v>
          </cell>
        </row>
        <row r="351">
          <cell r="B351" t="str">
            <v>Метод протаскивания трубы (2 скважины)</v>
          </cell>
        </row>
        <row r="354">
          <cell r="B354" t="str">
            <v>Восстановление тротуарной плитки</v>
          </cell>
        </row>
        <row r="355">
          <cell r="B355" t="str">
            <v>Восстановление тротуара с бордюром</v>
          </cell>
        </row>
        <row r="356">
          <cell r="B356" t="str">
            <v>Восстановление тротуара без бордюра</v>
          </cell>
        </row>
        <row r="357">
          <cell r="B357" t="str">
            <v>Восстановление дорожного полотна</v>
          </cell>
        </row>
        <row r="358">
          <cell r="B358" t="str">
            <v>Восстановление зеленой зоны</v>
          </cell>
        </row>
        <row r="361">
          <cell r="B361" t="str">
            <v>Кабель ДКП-7-6z-4/12 совместно с КЛ</v>
          </cell>
        </row>
        <row r="362">
          <cell r="B362" t="str">
            <v>Кабель ОПС-024E12 совместно с КЛ</v>
          </cell>
        </row>
        <row r="363">
          <cell r="B363" t="str">
            <v>Кабель ОКБ-0,22-24</v>
          </cell>
        </row>
        <row r="367">
          <cell r="B367" t="str">
            <v>ПС 35/10 кВ, 2х4 МВА, схемы35-9/10-1; линии 2 ВН/16 линий НН</v>
          </cell>
        </row>
        <row r="368">
          <cell r="B368" t="str">
            <v>ПС 35/10 кВ, 2х4 МВА, схемы 35-5Н/10-1; линии 2 ВН/16 линий НН</v>
          </cell>
        </row>
        <row r="369">
          <cell r="B369" t="str">
            <v>ПС 35/10 кВ, 2х10 МВА, схемы 35-5АН/10-1; линии 2 ВН/16 линий НН</v>
          </cell>
        </row>
        <row r="370">
          <cell r="B370" t="str">
            <v>ПС 110/10-6 кВ, 2х40 МВА, схемы 110-5АН/10(6)-1; линии 2 ВН/16 линий НН</v>
          </cell>
        </row>
        <row r="371">
          <cell r="B371" t="str">
            <v>ПС 110/6 кВ, 2х40 МВА, схемы 110-5Н/10-1; линии 2 ВН/22 линии НН</v>
          </cell>
        </row>
        <row r="372">
          <cell r="B372" t="str">
            <v>ПС 110/10 кВ 2х10 МВА, схемы 110-4Н/10-1; линии 2 ВН/16 линий НН</v>
          </cell>
        </row>
        <row r="373">
          <cell r="B373" t="str">
            <v>ПС 110/10 кВ, 2х25 МВА, схемы 110-12/10-1; линии 2 ВН/22 НН</v>
          </cell>
        </row>
        <row r="374">
          <cell r="B374" t="str">
            <v>ПС 110/10 кВ, 2х25 МВА, схемы 110-13/10-1; линии 2 ВН/22 НН</v>
          </cell>
        </row>
        <row r="375">
          <cell r="B375" t="str">
            <v>ПС 110/10 кВ, 2х25 МВА, схемы 110-5Н/10-2; линии 2 ВН/20 НН</v>
          </cell>
        </row>
        <row r="376">
          <cell r="B376" t="str">
            <v>ПС 110/10 кВ, 2х40 МВА, схемы 110-5Н/10-1; линии 2 ВН/36 НН</v>
          </cell>
        </row>
        <row r="377">
          <cell r="B377" t="str">
            <v>ПС 110/35/10 кВ, 2х10 МВА, схемы 110-9/35-9/10-1; линии 2 ВН/4 СН/36 НН</v>
          </cell>
        </row>
        <row r="378">
          <cell r="B378" t="str">
            <v>ПС 110/35/10 кВ, 2х25 МВА, схемы 110-12/35-9/10-1; линии 4 ВН/4 СН/36 НН</v>
          </cell>
        </row>
        <row r="379">
          <cell r="B379" t="str">
            <v>ПС 110/35/10 кВ, 2х25 МВА, схемы 110-13/35-9/10-1; линии 4 ВН/4 СН/36 НН</v>
          </cell>
        </row>
        <row r="380">
          <cell r="B380" t="str">
            <v>ПС 110/35/10 кВ, 2х40 МВА, схемы 110-13/35-9/10-1; линии 4 ВН/4 СН/36 НН</v>
          </cell>
        </row>
        <row r="381">
          <cell r="B381" t="str">
            <v>ПС 220/10 кВ, 2х63 МВА, схемы 220-5Н/10-1; линии 2 ВН/36 НН</v>
          </cell>
        </row>
        <row r="382">
          <cell r="B382" t="str">
            <v>ПС 220/35/10 кВ, 2х25 МВА, схемы 220-5Н/35-9/10-1; линии 2 ВН/4 СН/24 НН</v>
          </cell>
        </row>
        <row r="383">
          <cell r="B383" t="str">
            <v>ПС 220/110/6 кВ, 2х125 МВА, схемы 220-7/110-9/6-1; линии 2 ВН/2 СН/36 НН</v>
          </cell>
        </row>
        <row r="384">
          <cell r="B384" t="str">
            <v>ПС 220/110 кВ, 2х125 МВА, схемы 220-7/110-9; линии 2 ВН/7 СН</v>
          </cell>
        </row>
        <row r="385">
          <cell r="B385" t="str">
            <v>ПС 220/110/10 кВ, 2х250 МВА, схемы 220-16/110-9/10-1; линии 6 ВН/4 СН/36 НН</v>
          </cell>
        </row>
        <row r="388">
          <cell r="B388" t="str">
            <v>ПС 35/10 кВ, 2х4 МВА, схемы35-9/10-1; линии 2 ВН/16 линий НН</v>
          </cell>
        </row>
        <row r="389">
          <cell r="B389" t="str">
            <v>ПС 35/10 кВ, 2х4 МВА, схемы 35-5Н/10-1; линии 2 ВН/16 линий НН</v>
          </cell>
        </row>
        <row r="390">
          <cell r="B390" t="str">
            <v>ПС 35/10 кВ, 2х10 МВА, схемы 35-5АН/10-1; линии 2 ВН/16 линий НН</v>
          </cell>
        </row>
        <row r="391">
          <cell r="B391" t="str">
            <v>ПС 110/10-6 кВ, 2х40 МВА, схемы 110-5АН/10(6)-1; линии 2 ВН/16 линий НН</v>
          </cell>
        </row>
        <row r="392">
          <cell r="B392" t="str">
            <v>ПС 110/6 кВ, 2х40 МВА, схемы 110-5Н/10-1; линии 2 ВН/22 линии НН</v>
          </cell>
        </row>
        <row r="393">
          <cell r="B393" t="str">
            <v>ПС 110/10 кВ 2х10 МВА, схемы 110-4Н/10-1; линии 2 ВН/16 линий НН</v>
          </cell>
        </row>
        <row r="394">
          <cell r="B394" t="str">
            <v>ПС 110/10 кВ, 2х25 МВА, схемы 110-12/10-1; линии 2 ВН/22 НН</v>
          </cell>
        </row>
        <row r="395">
          <cell r="B395" t="str">
            <v>ПС 110/10 кВ, 2х25 МВА, схемы 110-13/10-1; линии 2 ВН/22 НН</v>
          </cell>
        </row>
        <row r="396">
          <cell r="B396" t="str">
            <v>ПС 110/10 кВ, 2х25 МВА, схемы 110-5Н/10-2; линии 2 ВН/20 НН</v>
          </cell>
        </row>
        <row r="397">
          <cell r="B397" t="str">
            <v>ПС 110/10 кВ, 2х40 МВА, схемы 110-5Н/10-1; линии 2 ВН/36 НН</v>
          </cell>
        </row>
        <row r="398">
          <cell r="B398" t="str">
            <v>ПС 110/35/10 кВ, 2х10 МВА, схемы 110-9/35-9/10-1; линии 2 ВН/4 СН/36 НН</v>
          </cell>
        </row>
        <row r="399">
          <cell r="B399" t="str">
            <v>ПС 110/35/10 кВ, 2х25 МВА, схемы 110-12/35-9/10-1; линии 4 ВН/4 СН/36 НН</v>
          </cell>
        </row>
        <row r="400">
          <cell r="B400" t="str">
            <v>ПС 110/35/10 кВ, 2х25 МВА, схемы 110-13/35-9/10-1; линии 4 ВН/4 СН/36 НН</v>
          </cell>
        </row>
        <row r="401">
          <cell r="B401" t="str">
            <v>ПС 110/35/10 кВ, 2х40 МВА, схемы 110-13/35-9/10-1; линии 4 ВН/4 СН/36 НН</v>
          </cell>
        </row>
        <row r="402">
          <cell r="B402" t="str">
            <v>ПС 220/10 кВ, 2х63 МВА, схемы 220-5Н/10-1; линии 2 ВН/36 НН</v>
          </cell>
        </row>
        <row r="403">
          <cell r="B403" t="str">
            <v>ПС 220/35/10 кВ, 2х25 МВА, схемы 220-5Н/35-9/10-1; линии 2 ВН/4 СН/24 НН</v>
          </cell>
        </row>
        <row r="404">
          <cell r="B404" t="str">
            <v>ПС 220/110/6 кВ, 2х125 МВА, схемы 220-7/110-9/6-1; линии 2 ВН/2 СН/36 НН</v>
          </cell>
        </row>
        <row r="405">
          <cell r="B405" t="str">
            <v>ПС 220/110 кВ, 2х125 МВА, схемы 220-7/110-9; линии 2 ВН/7 СН</v>
          </cell>
        </row>
        <row r="406">
          <cell r="B406" t="str">
            <v>ПС 220/110/10 кВ, 2х250 МВА, схемы 220-16/110-9/10-1; линии 6 ВН/4 СН/36 НН</v>
          </cell>
        </row>
        <row r="409">
          <cell r="B409" t="str">
            <v>ПС 35/10 кВ, 2х6,3 МВА закр., схемы 35-4Н/10-1, линии 2 ВН/16 НН</v>
          </cell>
        </row>
        <row r="410">
          <cell r="B410" t="str">
            <v>ПС 35/10 кВ, 2х16 МВА закр., схемы 35-4Н/10-1; линии 2 ВН/16 НН</v>
          </cell>
        </row>
        <row r="411">
          <cell r="B411" t="str">
            <v>ПС 110/10 кВ, 2х10 МВА закр., схемы 110-5Н/10-1; 2 линии ВН/16 НН</v>
          </cell>
        </row>
        <row r="412">
          <cell r="B412" t="str">
            <v>ПС 110/10 кВ, 2х25 МВА закр., схемы 110-5Н/10-1; линии 2 ВН/32 НН</v>
          </cell>
        </row>
        <row r="413">
          <cell r="B413" t="str">
            <v>ПС 110/10 кВ, 2х40 МВА закр., схемы 110-5Н/10-1; линии 2 ВН/32 НН</v>
          </cell>
        </row>
        <row r="414">
          <cell r="B414" t="str">
            <v>ПС 110/10-6 кВ, 2х40 МВА закр., схемы 110-4Н/10(6)-1; линии 2 ВН/36 НН</v>
          </cell>
        </row>
        <row r="415">
          <cell r="B415" t="str">
            <v>ПС 110/10 кВ, 2х63 МВА закр., схемы 110-5Н/10-1; линии 2 ВН/36 НН</v>
          </cell>
        </row>
        <row r="416">
          <cell r="B416" t="str">
            <v>ПС 110/10 кВ 2х63 МВА, закр. элегаз схемы 110-13/10-3; линии 2 ВН/36 НН</v>
          </cell>
        </row>
        <row r="417">
          <cell r="B417" t="str">
            <v>ПС 220/110/10 2х200 МВА, закр. элегаз схемы 220-7/110-13/10-1; линии 2 ВН/6 СН/48 НН</v>
          </cell>
        </row>
        <row r="418">
          <cell r="B418" t="str">
            <v>ПС 220/110/10 2х200 МВА, закр. элегаз схемы 220-9Н/110-13/10-1; линии 4 ВН/8 СН/48 НН</v>
          </cell>
        </row>
        <row r="433">
          <cell r="B433" t="str">
            <v>ПС 35/10 кВ, схема 35-1 без выключателей</v>
          </cell>
        </row>
        <row r="434">
          <cell r="B434" t="str">
            <v>ПС 35/10 кВ, схемы 35-3АН, 35-4Н, 35-5Н, 35-5АН с выключателями</v>
          </cell>
        </row>
        <row r="435">
          <cell r="B435" t="str">
            <v>ПС 110/6-10 кВ, схема 110-4Н два блока с выкл. и перемычкой</v>
          </cell>
        </row>
        <row r="436">
          <cell r="B436" t="str">
            <v>ПС 110/6-10 кВ, схема 110-13 две рабочие системы шин</v>
          </cell>
        </row>
        <row r="437">
          <cell r="B437" t="str">
            <v>ПС 110/6-10 кВ, схемы 110-5Н, 110-5АН мостик</v>
          </cell>
        </row>
        <row r="438">
          <cell r="B438" t="str">
            <v>ПС 110/35/10 кВ, схема 110-13 две рабочие системы шин</v>
          </cell>
        </row>
        <row r="439">
          <cell r="B439" t="str">
            <v>ПС 220/10 кВ, схемы 220-5Н, 220-5АН мостик</v>
          </cell>
        </row>
        <row r="440">
          <cell r="B440" t="str">
            <v>ПС 220/35/10 кВ, схемы 220-5Н, 220-5АН мостик</v>
          </cell>
        </row>
        <row r="441">
          <cell r="B441" t="str">
            <v>ПС 220/110 кВ, схема 220-7 четырехугольник</v>
          </cell>
        </row>
        <row r="442">
          <cell r="B442" t="str">
            <v>ПС 220/110 кВ, схема 220-13 две рабочие системы шин</v>
          </cell>
        </row>
        <row r="445">
          <cell r="B445" t="str">
            <v>ПС 35/10 кВ закр., схемы 35-3АН, 35-4Н, 35-5Н, 35-5АН с выключателями</v>
          </cell>
        </row>
        <row r="446">
          <cell r="B446" t="str">
            <v>ПС 110/6-10 кВ закр., схема 110-13 две рабочие системы шин</v>
          </cell>
        </row>
        <row r="447">
          <cell r="B447" t="str">
            <v>ПС 110/6-10 кВ закр., схемы 110-5Н, 110-5АН мостик</v>
          </cell>
        </row>
        <row r="448">
          <cell r="B448" t="str">
            <v>ПС 220/10 кВ закр., схемы 220-5Н, 220-5АН мостик</v>
          </cell>
        </row>
        <row r="449">
          <cell r="B449" t="str">
            <v>ПС 220/110 кВ закр., схема 220-7 четырехугольник</v>
          </cell>
        </row>
        <row r="450">
          <cell r="B450" t="str">
            <v>ПС 220/110 кВ закр., схема 220-13 две рабочие системы шин</v>
          </cell>
        </row>
        <row r="453">
          <cell r="B453" t="str">
            <v>Противоаварийная автоматика ПС - до 2 присоед. 220 кВ</v>
          </cell>
        </row>
        <row r="454">
          <cell r="B454" t="str">
            <v>Противоаварийная автоматика ПС - свыше 2 присоед. 220 кВ</v>
          </cell>
        </row>
        <row r="455">
          <cell r="B455" t="str">
            <v>комплекс АСУ ТП  ПС 110 кВ</v>
          </cell>
        </row>
        <row r="456">
          <cell r="B456" t="str">
            <v>комплекс АСУ ТП  ПС 220 кВ</v>
          </cell>
        </row>
        <row r="457">
          <cell r="B457" t="str">
            <v>комплекс АИСКУЭ  ПС 110 кВ</v>
          </cell>
        </row>
        <row r="458">
          <cell r="B458" t="str">
            <v>комплекс АИСКУЭ  ПС 220 кВ</v>
          </cell>
        </row>
        <row r="459">
          <cell r="B459" t="str">
            <v>Система телемеханики  ПС 110 кВ</v>
          </cell>
        </row>
        <row r="460">
          <cell r="B460" t="str">
            <v>Система телемеханики  ПС 220 кВ</v>
          </cell>
        </row>
        <row r="461">
          <cell r="B461" t="str">
            <v>Система пожарно-охранной сигнализации ПС 110 кВ</v>
          </cell>
        </row>
        <row r="462">
          <cell r="B462" t="str">
            <v>Система пожарно-охранной сигнализации ПС 220 кВ</v>
          </cell>
        </row>
        <row r="465">
          <cell r="B465" t="str">
            <v>ОРУ 35 кВ схема 1: блок линия трансформатор с разъединителем</v>
          </cell>
        </row>
        <row r="466">
          <cell r="B466" t="str">
            <v>ОРУ 35 кВ схема 3Н: блок линия-трансформатор с выключателем</v>
          </cell>
        </row>
        <row r="467">
          <cell r="B467" t="str">
            <v>ОРУ 35 кВ схема 4Н: два блока с элегазовым выкл. и перемычкой со стороны линии</v>
          </cell>
        </row>
        <row r="468">
          <cell r="B468" t="str">
            <v>ОРУ 35 кВ схема 5Н, 5 АН: мостик с элег. выключателем в перемычке и в цепях</v>
          </cell>
        </row>
        <row r="469">
          <cell r="B469" t="str">
            <v>ОРУ 110 кВ схема 1: блок линия трансформатор с разъединителем</v>
          </cell>
        </row>
        <row r="470">
          <cell r="B470" t="str">
            <v>ОРУ 110 кВ схема 3Н: блок линия-трансформатор с выключателем</v>
          </cell>
        </row>
        <row r="471">
          <cell r="B471" t="str">
            <v>ОРУ 110 кВ схема 4Н: два блока с элегазовым выкл. и перемычкой со стороны линии</v>
          </cell>
        </row>
        <row r="472">
          <cell r="B472" t="str">
            <v>ОРУ 110 кВ схема 5Н, 5 АН: мостик с элег. выключателем в перемычке и в цепях</v>
          </cell>
        </row>
        <row r="473">
          <cell r="B473" t="str">
            <v>ОРУ 220 кВ схема 1: блок линия трансформатор с разъединителем</v>
          </cell>
        </row>
        <row r="474">
          <cell r="B474" t="str">
            <v>ОРУ 220 кВ схема 3Н: блок линия-трансформатор с выключателем</v>
          </cell>
        </row>
        <row r="475">
          <cell r="B475" t="str">
            <v>ОРУ 220 кВ схема 4Н: два блока с элегазовым выкл. и перемычкой со стороны линии</v>
          </cell>
        </row>
        <row r="476">
          <cell r="B476" t="str">
            <v>ОРУ 220 кВ схема 5Н, 5 АН: мостик с элег. выключателем в перемычке и в цепях</v>
          </cell>
        </row>
        <row r="479">
          <cell r="B479" t="str">
            <v>Выключатель 6-10 кВ масляный 31,5-40 кА</v>
          </cell>
        </row>
        <row r="480">
          <cell r="B480" t="str">
            <v>Выключатель 6-10 кВ вакуумный КРУН 31,5-40 кА</v>
          </cell>
        </row>
        <row r="481">
          <cell r="B481" t="str">
            <v>Выключатель 6-10 кВ элегазовый для ОРУ 31,5-40 кА</v>
          </cell>
        </row>
        <row r="482">
          <cell r="B482" t="str">
            <v>Выключатель 6-10 кВ элегазовый для КРУ 31,5-40 кА</v>
          </cell>
        </row>
        <row r="483">
          <cell r="B483" t="str">
            <v>Выключатель 35 кВ масляный наружной установки 20-25 кА</v>
          </cell>
        </row>
        <row r="484">
          <cell r="B484" t="str">
            <v>Выключатель 35 кВ вакуумный</v>
          </cell>
        </row>
        <row r="485">
          <cell r="B485" t="str">
            <v>Выключатель 35 кВ элегазовый для ОРУ</v>
          </cell>
        </row>
        <row r="486">
          <cell r="B486" t="str">
            <v>Выключатель 35 кВ элегазовый для КРУЭ</v>
          </cell>
        </row>
        <row r="487">
          <cell r="B487" t="str">
            <v>Выключатель 110 кВ воздушный</v>
          </cell>
        </row>
        <row r="488">
          <cell r="B488" t="str">
            <v>Выключатель 110 кВ масляный</v>
          </cell>
        </row>
        <row r="489">
          <cell r="B489" t="str">
            <v>Выключатель 110 кВ вакуумный КРУН</v>
          </cell>
        </row>
        <row r="490">
          <cell r="B490" t="str">
            <v>Выключатель 110 кВ элегазовый для ОРУ</v>
          </cell>
        </row>
        <row r="491">
          <cell r="B491" t="str">
            <v>Выключатель 110 кВ элегазовый для КРУЭ</v>
          </cell>
        </row>
        <row r="492">
          <cell r="B492" t="str">
            <v>Выключатель 110 кВ элегазовый для КРУЭ Siemens</v>
          </cell>
        </row>
        <row r="493">
          <cell r="B493" t="str">
            <v>Выключатель 110 кВ элегазовый для КРУЭ Hyundai</v>
          </cell>
        </row>
        <row r="494">
          <cell r="B494" t="str">
            <v>Выключатель 220 кВ воздушный</v>
          </cell>
        </row>
        <row r="495">
          <cell r="B495" t="str">
            <v>Выключатель 220 кВ масляный</v>
          </cell>
        </row>
        <row r="496">
          <cell r="B496" t="str">
            <v>Выключатель 220 кВ элегазовый для ОРУ</v>
          </cell>
        </row>
        <row r="497">
          <cell r="B497" t="str">
            <v>Выключатель 220 кВ  элегазовый для КРУЭ</v>
          </cell>
        </row>
        <row r="498">
          <cell r="B498" t="str">
            <v>Выключатель 220 кВ  элегазовый для КРУЭ  Siemens</v>
          </cell>
        </row>
        <row r="501">
          <cell r="B501" t="str">
            <v>Трансформатор 35/НН мощностью 2,5 МВА</v>
          </cell>
        </row>
        <row r="502">
          <cell r="B502" t="str">
            <v>Трансформатор 35/НН мощностью 4 МВА</v>
          </cell>
        </row>
        <row r="503">
          <cell r="B503" t="str">
            <v>Трансформатор 35/НН мощностью 6,3 МВА</v>
          </cell>
        </row>
        <row r="504">
          <cell r="B504" t="str">
            <v>Трансформатор 35/НН мощностью 10 МВА</v>
          </cell>
        </row>
        <row r="505">
          <cell r="B505" t="str">
            <v>Трансформатор 35/НН мощностью 16 МВА</v>
          </cell>
        </row>
        <row r="506">
          <cell r="B506" t="str">
            <v>Трансформатор 35/НН мощностью 25 МВА</v>
          </cell>
        </row>
        <row r="507">
          <cell r="B507" t="str">
            <v>Трансформатор 35/НН мощностью 40 МВА</v>
          </cell>
        </row>
        <row r="508">
          <cell r="B508" t="str">
            <v>Трансформатор 110/НН мощностью 6,3 МВА</v>
          </cell>
        </row>
        <row r="509">
          <cell r="B509" t="str">
            <v>Трансформатор 110/НН мощностью 10 МВА</v>
          </cell>
        </row>
        <row r="510">
          <cell r="B510" t="str">
            <v>Трансформатор 110/НН мощностью 16 МВА</v>
          </cell>
        </row>
        <row r="511">
          <cell r="B511" t="str">
            <v>Трансформатор 110/НН мощностью 25 МВА</v>
          </cell>
        </row>
        <row r="512">
          <cell r="B512" t="str">
            <v>Трансформатор 110/НН мощностью 40 МВА</v>
          </cell>
        </row>
        <row r="513">
          <cell r="B513" t="str">
            <v>Трансформатор 110/НН мощностью 63 МВА</v>
          </cell>
        </row>
        <row r="514">
          <cell r="B514" t="str">
            <v>Трансформатор 110/НН мощностью 80 МВА</v>
          </cell>
        </row>
        <row r="515">
          <cell r="B515" t="str">
            <v>Трансформатор 110/НН мощностью 125 МВА</v>
          </cell>
        </row>
        <row r="516">
          <cell r="B516" t="str">
            <v>Трансформатор 110/НН мощностью 220 МВА</v>
          </cell>
        </row>
        <row r="517">
          <cell r="B517" t="str">
            <v>Трансформатор 110/35/НН мощностью 6,3 МВА</v>
          </cell>
        </row>
        <row r="518">
          <cell r="B518" t="str">
            <v>Трансформатор 110/35/НН мощностью 10 МВА</v>
          </cell>
        </row>
        <row r="519">
          <cell r="B519" t="str">
            <v>Трансформатор 110/35/НН мощностью 16 МВА</v>
          </cell>
        </row>
        <row r="520">
          <cell r="B520" t="str">
            <v>Трансформатор 110/35/НН мощностью 25 МВА</v>
          </cell>
        </row>
        <row r="521">
          <cell r="B521" t="str">
            <v>Трансформатор 110/35/НН мощностью 40 МВА</v>
          </cell>
        </row>
        <row r="522">
          <cell r="B522" t="str">
            <v>Трансформатор 110/35/НН мощностью 63 МВА</v>
          </cell>
        </row>
        <row r="523">
          <cell r="B523" t="str">
            <v>Трансформатор 110/35/НН мощностью 80 МВА</v>
          </cell>
        </row>
        <row r="524">
          <cell r="B524" t="str">
            <v>Трансформатор 220/НН мощностью 40 МВА</v>
          </cell>
        </row>
        <row r="525">
          <cell r="B525" t="str">
            <v>Трансформатор 220/НН мощностью 63 МВА</v>
          </cell>
        </row>
        <row r="526">
          <cell r="B526" t="str">
            <v>Трансформатор 220/НН ПБВ мощностью 80 МВА</v>
          </cell>
        </row>
        <row r="527">
          <cell r="B527" t="str">
            <v>Трансформатор 220/НН мощностью 100 МВА</v>
          </cell>
        </row>
        <row r="528">
          <cell r="B528" t="str">
            <v>Трансформатор 220/НН ПБВ мощностью 125 МВА</v>
          </cell>
        </row>
        <row r="529">
          <cell r="B529" t="str">
            <v>Трансформатор 220/НН мощностью 160 МВА</v>
          </cell>
        </row>
        <row r="530">
          <cell r="B530" t="str">
            <v>Трансформатор 220/НН ПБВ мощностью 200 МВА</v>
          </cell>
        </row>
        <row r="531">
          <cell r="B531" t="str">
            <v>Трансформатор 220/35/НН мощностью 25 МВА</v>
          </cell>
        </row>
        <row r="532">
          <cell r="B532" t="str">
            <v>Трансформатор 220/35/НН мощностью 40 МВА</v>
          </cell>
        </row>
        <row r="533">
          <cell r="B533" t="str">
            <v>Автотрансформатор 220/110/НН мощностью 63 МВА</v>
          </cell>
        </row>
        <row r="534">
          <cell r="B534" t="str">
            <v>Автотрансформатор 220/110/НН мощностью 125 МВА</v>
          </cell>
        </row>
        <row r="535">
          <cell r="B535" t="str">
            <v>Автотрансформатор 220/110/НН мощностью 200 МВА</v>
          </cell>
        </row>
        <row r="536">
          <cell r="B536" t="str">
            <v>Автотрансформатор 220/110/НН мощностью 250 МВА</v>
          </cell>
        </row>
        <row r="537">
          <cell r="B537" t="str">
            <v>Лин. рег. тр-р ТДНЛ-10000/10 10 кВ, мощностью 10 МВА</v>
          </cell>
        </row>
        <row r="538">
          <cell r="B538" t="str">
            <v>Лин. рег. тр-р ТМНЛ-16000/10 10 кВ, мощностью 16 МВА</v>
          </cell>
        </row>
        <row r="539">
          <cell r="B539" t="str">
            <v>Лин. рег. тр-р ТДНЛ-40000/10 10 кВ, мощностью 40 МВА</v>
          </cell>
        </row>
        <row r="540">
          <cell r="B540" t="str">
            <v>Лин. рег. тр-р ТДНЛ-63000/10 10 кВ, мощностью 63 МВА</v>
          </cell>
        </row>
        <row r="541">
          <cell r="B541" t="str">
            <v>Лин. рег. тр-р ТДНЛ-63000/35 35 кВ, мощностью 63 МВА</v>
          </cell>
        </row>
        <row r="544">
          <cell r="B544" t="str">
            <v>Синхр. компенсатор КСВБ-50-11 мощностью 50 МВАр</v>
          </cell>
        </row>
        <row r="545">
          <cell r="B545" t="str">
            <v>Синхр. компенсатор КСВБО-50-11 мощностью 50 МВАр</v>
          </cell>
        </row>
        <row r="546">
          <cell r="B546" t="str">
            <v>Синхр. компенсатор КСВБ-100-11 мощностью 100 МВАр</v>
          </cell>
        </row>
        <row r="547">
          <cell r="B547" t="str">
            <v>Синхр. компенсатор КСВБО-100-11 мощностью 100 МВАр</v>
          </cell>
        </row>
        <row r="548">
          <cell r="B548" t="str">
            <v>Асинхр. компенсатор АСК-50 мощностью 50 МВАр</v>
          </cell>
        </row>
        <row r="549">
          <cell r="B549" t="str">
            <v>Асинхр. компенсатор АСК-100 мощностью 100 МВАр</v>
          </cell>
        </row>
        <row r="550">
          <cell r="B550" t="str">
            <v>Статич. тиристорный компенсатор СТК-50</v>
          </cell>
        </row>
        <row r="551">
          <cell r="B551" t="str">
            <v>Статич. тиристорный компенсатор СТК-100</v>
          </cell>
        </row>
        <row r="552">
          <cell r="B552" t="str">
            <v>Два синхр. компенсатора КСВБ-50-11 мощностью 50 МВАр</v>
          </cell>
        </row>
        <row r="553">
          <cell r="B553" t="str">
            <v>Два синхр. компенсатора КСВБО-50-11 мощностью 50 МВАр</v>
          </cell>
        </row>
        <row r="554">
          <cell r="B554" t="str">
            <v>Два синхр. компенсатора КСВБ-100-11 мощностью 100 МВАр</v>
          </cell>
        </row>
        <row r="555">
          <cell r="B555" t="str">
            <v>Два синхр. компенсатора КСВБО-100-11 мощностью 100 МВАр</v>
          </cell>
        </row>
        <row r="556">
          <cell r="B556" t="str">
            <v>Два асинхр. компенсатора АСК-50 мощностью 50 МВАр</v>
          </cell>
        </row>
        <row r="557">
          <cell r="B557" t="str">
            <v>Два асинхр. компенсатора АСК-100 мощностью 100 МВАр</v>
          </cell>
        </row>
        <row r="558">
          <cell r="B558" t="str">
            <v>Два статич. тиристорных компенсатора СТК-50</v>
          </cell>
        </row>
        <row r="559">
          <cell r="B559" t="str">
            <v>Два статич. тиристорных компенсатора СТК-100</v>
          </cell>
        </row>
        <row r="562">
          <cell r="B562" t="str">
            <v>Упр. шунтирующий реактор УШР-110 мощностью 32 МВА</v>
          </cell>
        </row>
        <row r="563">
          <cell r="B563" t="str">
            <v>Упр. шунтирующий реактор УШР-220 мощностью 63 МВА</v>
          </cell>
        </row>
        <row r="564">
          <cell r="B564" t="str">
            <v>Упр. шунтирующий реактор УШР-220 мощностью 100 МВА</v>
          </cell>
        </row>
        <row r="565">
          <cell r="B565" t="str">
            <v>Шунтирующий реактор РТМ 11 кВ мощностью 3,3 МВА, 3 фазы</v>
          </cell>
        </row>
        <row r="566">
          <cell r="B566" t="str">
            <v>Шунтирующий реактор РТД 38,5 кВ мощностью 20 МВА, 3 фазы</v>
          </cell>
        </row>
        <row r="567">
          <cell r="B567" t="str">
            <v>Шунтирующий реактор 3хРОДБС 121 кВ мощностью 3х33,3 МВА, 3 фазы</v>
          </cell>
        </row>
        <row r="568">
          <cell r="B568" t="str">
            <v>Шунтовая конденс. батарея 6 кВ мощность. 1,45 МВАр</v>
          </cell>
        </row>
        <row r="569">
          <cell r="B569" t="str">
            <v>Шунтовая конденс. батарея 6 кВ мощность. 2,9 МВАр регулир.</v>
          </cell>
        </row>
        <row r="570">
          <cell r="B570" t="str">
            <v>Шунтовая конденс. батарея 6 кВ мощность. 4,3 МВАр</v>
          </cell>
        </row>
        <row r="571">
          <cell r="B571" t="str">
            <v>Шунтовая конденс. батарея 6 кВ мощность. 5,8 МВАр регулир.</v>
          </cell>
        </row>
        <row r="572">
          <cell r="B572" t="str">
            <v>Шунтовая конденс. батарея 6 кВ мощность. 7,2 МВАр</v>
          </cell>
        </row>
        <row r="573">
          <cell r="B573" t="str">
            <v>Шунтовая конденс. батарея 10 кВ мощность. 1,2 МВАр</v>
          </cell>
        </row>
        <row r="574">
          <cell r="B574" t="str">
            <v>Шунтовая конденс. батарея 10 кВ мощность. 2,4 МВАр</v>
          </cell>
        </row>
        <row r="575">
          <cell r="B575" t="str">
            <v>Шунтовая конденс. батарея 10 кВ мощность. 3,6 МВАр</v>
          </cell>
        </row>
        <row r="576">
          <cell r="B576" t="str">
            <v>Шунтовая конденс. батарея 10 кВ мощность. 4,8 МВАр регулир.</v>
          </cell>
        </row>
        <row r="577">
          <cell r="B577" t="str">
            <v>Шунтовая конденс. батарея 10 кВ мощность. 6,0 МВАр</v>
          </cell>
        </row>
        <row r="578">
          <cell r="B578" t="str">
            <v>Шунтовая конденс. батарея 10 кВ мощность. 7,2 МВАр</v>
          </cell>
        </row>
        <row r="579">
          <cell r="B579" t="str">
            <v>Шунтовая конденс. батарея 10 кВ мощность. 9,6 МВАр регулир.</v>
          </cell>
        </row>
        <row r="580">
          <cell r="B580" t="str">
            <v>Шунтовая конденс. батарея 10 кВ мощность. 12 МВАр</v>
          </cell>
        </row>
        <row r="581">
          <cell r="B581" t="str">
            <v>Шунтовая конденс. батарея 35 кВ мощность. 9,1 МВАр</v>
          </cell>
        </row>
        <row r="582">
          <cell r="B582" t="str">
            <v>Шунтовая конденс. батарея 35 кВ мощность. 13,6 МВАр</v>
          </cell>
        </row>
        <row r="583">
          <cell r="B583" t="str">
            <v>Шунтовая конденс. батарея 35 кВ мощность. 18,1 МВАр</v>
          </cell>
        </row>
        <row r="584">
          <cell r="B584" t="str">
            <v>Шунтовая конденс. батарея 110 кВ мощность. 27,2 МВАр</v>
          </cell>
        </row>
        <row r="585">
          <cell r="B585" t="str">
            <v>Шунтовая конденс. батарея 110 кВ мощность. 40,8 МВАр</v>
          </cell>
        </row>
        <row r="586">
          <cell r="B586" t="str">
            <v>Шунтовая конденс. батарея 110 кВ мощность. 54 МВАр</v>
          </cell>
        </row>
        <row r="587">
          <cell r="B587" t="str">
            <v>Шунтовая конденс. батарея 110 кВ мощность. 54,4 МВАр регулир.</v>
          </cell>
        </row>
        <row r="588">
          <cell r="B588" t="str">
            <v>Вакуумно-реакторная группа 10 кВ мощностью 7,5 МВАр</v>
          </cell>
        </row>
        <row r="589">
          <cell r="B589" t="str">
            <v>Вакуумно-реакторная группа 10 кВ мощностью 10 МВАр</v>
          </cell>
        </row>
        <row r="590">
          <cell r="B590" t="str">
            <v>Вакуумно-реакторная группа 10 кВ мощностью 20 МВАр</v>
          </cell>
        </row>
        <row r="591">
          <cell r="B591" t="str">
            <v>Вакуумно-реакторная группа 10 кВ мощностью 50 МВАр</v>
          </cell>
        </row>
        <row r="592">
          <cell r="B592" t="str">
            <v>Дугогасящий масл. однофазный реактор РЗДСОМ-380/10 У1</v>
          </cell>
        </row>
        <row r="593">
          <cell r="B593" t="str">
            <v>Дугогасящий масл. однофазный реактор РЗДСОМ-1520/10 У1</v>
          </cell>
        </row>
        <row r="594">
          <cell r="B594" t="str">
            <v>Дугогасящий масл. однофазный реактор РЗДПОМ-190/10 У1</v>
          </cell>
        </row>
        <row r="595">
          <cell r="B595" t="str">
            <v>Дугогасящий масл. однофазный реактор РЗДПОМА-190/10 У1</v>
          </cell>
        </row>
        <row r="596">
          <cell r="B596" t="str">
            <v>Дугогасящий масл. однофазный реактор РУОМ-300/6 УХЛ1</v>
          </cell>
        </row>
        <row r="597">
          <cell r="B597" t="str">
            <v>Дугогасящий масл. однофазный реактор РЗДПОМ-480/10 У1</v>
          </cell>
        </row>
        <row r="598">
          <cell r="B598" t="str">
            <v>Дугогасящий масл. однофазный реактор РУОМ-480/10 УХЛ1</v>
          </cell>
        </row>
        <row r="599">
          <cell r="B599" t="str">
            <v>Дугогасящий масл. однофазный реактор РЗДПОМ-480/20 У1</v>
          </cell>
        </row>
        <row r="600">
          <cell r="B600" t="str">
            <v>Дугогасящий масл. однофазный реактор РЗДПОМ-480/35 У1</v>
          </cell>
        </row>
        <row r="601">
          <cell r="B601" t="str">
            <v>Одинарный сух.токоогр.реактор РТОС 10-1600-0,25 У3 внутр. установки</v>
          </cell>
        </row>
        <row r="602">
          <cell r="B602" t="str">
            <v>Одинарный сух.токоогр.реактор РТОС 10-1600-0,35 У3 внутр. установки</v>
          </cell>
        </row>
        <row r="603">
          <cell r="B603" t="str">
            <v>Одинарный сух.токоогр.реактор РТОС 10-2500-0,35 У3 внутр. установки</v>
          </cell>
        </row>
        <row r="604">
          <cell r="B604" t="str">
            <v>Одинарный сух.токоогр.реактор РТОС 10-4000-0,25 У3 внутр. установки</v>
          </cell>
        </row>
        <row r="605">
          <cell r="B605" t="str">
            <v>Трехфазный сухой токоогр. реактор РТСТ 10-1000-01,4 У3 внутр. установки</v>
          </cell>
        </row>
        <row r="606">
          <cell r="B606" t="str">
            <v>Трехфазный сухой токоогр. реактор РТСТ 10-1000-0,35 У3 внутр. установки</v>
          </cell>
        </row>
        <row r="607">
          <cell r="B607" t="str">
            <v>Трехфазный сухой токоогр. реактор РТСТ 10-1000-0,56 У3 внутр. Установки</v>
          </cell>
        </row>
        <row r="608">
          <cell r="B608" t="str">
            <v>Трехфазный сухой токоогр. реактор РТСТ 10-1600-0,35 У3 внутр. установки</v>
          </cell>
        </row>
        <row r="609">
          <cell r="B609" t="str">
            <v>Трехфазный сухой токоогр. реактор РТСТ 10-5000-0,0,1 УХЛ1 3 внутр. установки</v>
          </cell>
        </row>
        <row r="612">
          <cell r="B612" t="str">
            <v>Демонтаж трансформатора 35 кВ 10-40 МВА, с консервацией</v>
          </cell>
        </row>
        <row r="613">
          <cell r="B613" t="str">
            <v>Демонтаж трансформатора 35 кВ 10-40 МВА, с использованием</v>
          </cell>
        </row>
        <row r="614">
          <cell r="B614" t="str">
            <v>Демонтаж трансформатора 35 кВ 10-40 МВА, в лом с разборкой</v>
          </cell>
        </row>
        <row r="615">
          <cell r="B615" t="str">
            <v>Демонтаж трансформатора 35 кВ 10-40 МВА, в лом без разборки</v>
          </cell>
        </row>
        <row r="616">
          <cell r="B616" t="str">
            <v>Демонтаж трансформатора 110 кВ 2,5-6,3 МВА, с консервацией</v>
          </cell>
        </row>
        <row r="617">
          <cell r="B617" t="str">
            <v>Демонтаж трансформатора 110 кВ 2,5-6,3 МВА, с использованием</v>
          </cell>
        </row>
        <row r="618">
          <cell r="B618" t="str">
            <v>Демонтаж трансформатора 110 кВ 2,5-6,3 МВА, в лом с разборкой</v>
          </cell>
        </row>
        <row r="619">
          <cell r="B619" t="str">
            <v>Демонтаж трансформатора 110 кВ 2,5-6,3 МВА, в лом без разборки</v>
          </cell>
        </row>
        <row r="620">
          <cell r="B620" t="str">
            <v>Демонтаж трансформатора 110 кВ 25-80 МВА, с консервацией</v>
          </cell>
        </row>
        <row r="621">
          <cell r="B621" t="str">
            <v>Демонтаж трансформатора 110 кВ 25-80 МВА, с использованием</v>
          </cell>
        </row>
        <row r="622">
          <cell r="B622" t="str">
            <v>Демонтаж трансформатора 110 кВ 25-80 МВА, в лом с разборкой</v>
          </cell>
        </row>
        <row r="623">
          <cell r="B623" t="str">
            <v>Демонтаж трансформатора 110 кВ 25-80 МВА, в лом без разборки</v>
          </cell>
        </row>
        <row r="624">
          <cell r="B624" t="str">
            <v>Демонтаж трансформатора 220 кВ 25-160 МВА, с консервацией</v>
          </cell>
        </row>
        <row r="625">
          <cell r="B625" t="str">
            <v>Демонтаж трансформатора 220 кВ 25-160 МВА, с использованием</v>
          </cell>
        </row>
        <row r="626">
          <cell r="B626" t="str">
            <v>Демонтаж трансформатора 220 кВ 25-160 МВА, в лом с разборкой</v>
          </cell>
        </row>
        <row r="627">
          <cell r="B627" t="str">
            <v>Демонтаж трансформатора 220 кВ 25-160 МВА, в лом без разборки</v>
          </cell>
        </row>
        <row r="628">
          <cell r="B628" t="str">
            <v>Демонтаж трансформатора 220 кВ 200-250 МВА, с консервацией</v>
          </cell>
        </row>
        <row r="629">
          <cell r="B629" t="str">
            <v>Демонтаж трансформатора 220 кВ 200-250 МВА, с использованием</v>
          </cell>
        </row>
        <row r="630">
          <cell r="B630" t="str">
            <v>Демонтаж трансформатора 220 кВ 200-250 МВА, в лом с разборкой</v>
          </cell>
        </row>
        <row r="631">
          <cell r="B631" t="str">
            <v>Демонтаж трансформатора 220 кВ 200-250 МВА, в лом без разборки</v>
          </cell>
        </row>
        <row r="632">
          <cell r="B632" t="str">
            <v>Демонтаж масляного выключателя 35 кВ, с консервацией</v>
          </cell>
        </row>
        <row r="633">
          <cell r="B633" t="str">
            <v>Демонтаж масляного выключателя 35 кВ, с использованием</v>
          </cell>
        </row>
        <row r="634">
          <cell r="B634" t="str">
            <v>Демонтаж масляного выключателя 35 кВ, в лом с разборкой</v>
          </cell>
        </row>
        <row r="635">
          <cell r="B635" t="str">
            <v>Демонтаж масляного выключателя 35 кВ, в лом без разборки</v>
          </cell>
        </row>
        <row r="636">
          <cell r="B636" t="str">
            <v>Демонтаж масляного выключателя 110 кВ, с консервацией</v>
          </cell>
        </row>
        <row r="637">
          <cell r="B637" t="str">
            <v>Демонтаж масляного выключателя 110 кВ, с использованием</v>
          </cell>
        </row>
        <row r="638">
          <cell r="B638" t="str">
            <v>Демонтаж масляного выключателя 110 кВ, в лом с разборкой</v>
          </cell>
        </row>
        <row r="639">
          <cell r="B639" t="str">
            <v>Демонтаж масляного выключателя 110 кВ, в лом без разборки</v>
          </cell>
        </row>
        <row r="640">
          <cell r="B640" t="str">
            <v>Демонтаж масляного выключателя 220 кВ, с консервацией</v>
          </cell>
        </row>
        <row r="641">
          <cell r="B641" t="str">
            <v>Демонтаж масляного выключателя 220 кВ, с использованием</v>
          </cell>
        </row>
        <row r="642">
          <cell r="B642" t="str">
            <v>Демонтаж масляного выключателя 220 кВ, в лом с разборкой</v>
          </cell>
        </row>
        <row r="643">
          <cell r="B643" t="str">
            <v>Демонтаж масляного выключателя 220 кВ, в лом без разборки</v>
          </cell>
        </row>
        <row r="644">
          <cell r="B644" t="str">
            <v>Демонтаж воздушного выключателя 220 кВ, с консервацией</v>
          </cell>
        </row>
        <row r="645">
          <cell r="B645" t="str">
            <v>Демонтаж воздушного выключателя 220 кВ, с использованием</v>
          </cell>
        </row>
        <row r="646">
          <cell r="B646" t="str">
            <v>Демонтаж воздушного выключателя 220 кВ, в лом с разборкой</v>
          </cell>
        </row>
        <row r="647">
          <cell r="B647" t="str">
            <v>Демонтаж воздушного выключателя 220 кВ, в лом без разборки</v>
          </cell>
        </row>
        <row r="648">
          <cell r="B648" t="str">
            <v>Демонтаж разъединителя 35 кВ, с консервацией</v>
          </cell>
        </row>
        <row r="649">
          <cell r="B649" t="str">
            <v>Демонтаж разъединителя 35 кВ, с использованием</v>
          </cell>
        </row>
        <row r="650">
          <cell r="B650" t="str">
            <v>Демонтаж разъединителя 35 кВ, в лом с разборкой</v>
          </cell>
        </row>
        <row r="651">
          <cell r="B651" t="str">
            <v>Демонтаж разъединителя 35 кВ, в лом без разборки</v>
          </cell>
        </row>
        <row r="652">
          <cell r="B652" t="str">
            <v>Демонтаж разъединителя 110 кВ, с консервацией</v>
          </cell>
        </row>
        <row r="653">
          <cell r="B653" t="str">
            <v>Демонтаж разъединителя 110 кВ, с использованием</v>
          </cell>
        </row>
        <row r="654">
          <cell r="B654" t="str">
            <v>Демонтаж разъединителя 110 кВ, в лом с разборкой</v>
          </cell>
        </row>
        <row r="655">
          <cell r="B655" t="str">
            <v>Демонтаж разъединителя 110 кВ, в лом без разборки</v>
          </cell>
        </row>
        <row r="656">
          <cell r="B656" t="str">
            <v>Демонтаж разъединителя 220 кВ, с консервацией</v>
          </cell>
        </row>
        <row r="657">
          <cell r="B657" t="str">
            <v>Демонтаж разъединителя 220 кВ, с использованием</v>
          </cell>
        </row>
        <row r="658">
          <cell r="B658" t="str">
            <v>Демонтаж разъединителя 220 кВ, в лом с разборкой</v>
          </cell>
        </row>
        <row r="659">
          <cell r="B659" t="str">
            <v>Демонтаж разъединителя 220 кВ, в лом без разборки</v>
          </cell>
        </row>
        <row r="660">
          <cell r="B660" t="str">
            <v>Демонтаж стальных опор под оборудование, с консервацией</v>
          </cell>
        </row>
        <row r="661">
          <cell r="B661" t="str">
            <v>Демонтаж стальных опор под оборудование, с использованием</v>
          </cell>
        </row>
        <row r="662">
          <cell r="B662" t="str">
            <v>Демонтаж стальных опор под оборудование, в лом с разборкой</v>
          </cell>
        </row>
        <row r="663">
          <cell r="B663" t="str">
            <v>Демонтаж стальных опор под оборудование, в лом без разборки</v>
          </cell>
        </row>
        <row r="666">
          <cell r="B666" t="str">
            <v>Мачтовые подстанции мощностью 25-250 кВА</v>
          </cell>
        </row>
        <row r="667">
          <cell r="B667" t="str">
            <v>КТП с тр-ром мощностью 25-630 кВА</v>
          </cell>
        </row>
        <row r="668">
          <cell r="B668" t="str">
            <v>КТП с двумя тр-рами мощностью 160-630 кВА</v>
          </cell>
        </row>
        <row r="669">
          <cell r="B669" t="str">
            <v>БКТП закрытого типа с двумя тр-рами мощностью 160-630 кВА</v>
          </cell>
        </row>
        <row r="670">
          <cell r="B670" t="str">
            <v>Распределительные пункты наружной установки</v>
          </cell>
        </row>
        <row r="671">
          <cell r="B671" t="str">
            <v>Распределительные пункты закрытого типа</v>
          </cell>
        </row>
        <row r="672">
          <cell r="B672" t="str">
            <v>Секционирующие пункты</v>
          </cell>
        </row>
        <row r="675">
          <cell r="B675" t="str">
            <v>ПС 35/6-10 кВ схема 35-4 блок линия-трансформатор</v>
          </cell>
        </row>
        <row r="676">
          <cell r="B676" t="str">
            <v>ПС 35/6-10 кВ схема 35-5 мостик с тремя выключателями</v>
          </cell>
        </row>
        <row r="677">
          <cell r="B677" t="str">
            <v>ПС 35/6-10 кВ сборные шины с 8 ячейками ВН</v>
          </cell>
        </row>
        <row r="678">
          <cell r="B678" t="str">
            <v>ПС 110/6-10 кВ схема 110-4 блок линия трансформатор</v>
          </cell>
        </row>
        <row r="679">
          <cell r="B679" t="str">
            <v>ПС 110/6-10 кВ схема 110-5 мостик с тремя выключателями</v>
          </cell>
        </row>
        <row r="680">
          <cell r="B680" t="str">
            <v>ПС 110/6-10 кВ сборные шины с 8 ячейками ВН</v>
          </cell>
        </row>
        <row r="681">
          <cell r="B681" t="str">
            <v>ПС 110/35/6-10 кВ схема 110-4 с 5 ячейками 35 кВ</v>
          </cell>
        </row>
        <row r="682">
          <cell r="B682" t="str">
            <v>ПС 110/35/6-10 кВ схема 110-5 мостик с 9 ячейками 35 кВ</v>
          </cell>
        </row>
        <row r="683">
          <cell r="B683" t="str">
            <v>ПС 110/35/6-10 кВ сборные шины с 9 ячейками 110 кВ и 9 ячейками 35 кВ</v>
          </cell>
        </row>
        <row r="684">
          <cell r="B684" t="str">
            <v>ПС 220/6-10 кВ схема 220-4 блок линия-трансформатор</v>
          </cell>
        </row>
        <row r="685">
          <cell r="B685" t="str">
            <v>ПС 220/6-10 кВ схема 220-5 мостик</v>
          </cell>
        </row>
        <row r="686">
          <cell r="B686" t="str">
            <v>ПС 220/6-10 кВ схема 220-7 четырехугольник</v>
          </cell>
        </row>
        <row r="687">
          <cell r="B687" t="str">
            <v>ПС 220/6-10 кВ сборные шины с 9 ячейками 220 кВ</v>
          </cell>
        </row>
        <row r="688">
          <cell r="B688" t="str">
            <v>ПС 220/35/6-10 кВ схема 220-4 блок с 10 ячейками 35 кВ</v>
          </cell>
        </row>
        <row r="689">
          <cell r="B689" t="str">
            <v>ПС 220/110/6-10 кВ схема 220-4 блок с 6 ячейками 110 кВ</v>
          </cell>
        </row>
        <row r="690">
          <cell r="B690" t="str">
            <v>ПС 220/110/6-10 кВ схема 220-5 мостик с 12 ячейками 110 кВ</v>
          </cell>
        </row>
        <row r="691">
          <cell r="B691" t="str">
            <v>ПС 220/110/6-10 кВ сборные шины с 9 ячейками 220 кВ и 8 ячейками 110 кВ</v>
          </cell>
        </row>
        <row r="692">
          <cell r="B692" t="str">
            <v>ПС 220/110/35/10 кВ сборные шины с 9х220 кв, 9Х110 кВ, 10х35 кВ, 4 тр-ра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  <row r="700">
          <cell r="B700" t="str">
            <v>Закрытая</v>
          </cell>
        </row>
        <row r="701">
          <cell r="B701" t="str">
            <v>Открытая</v>
          </cell>
        </row>
        <row r="715">
          <cell r="B715" t="str">
            <v>Постоянный отвод земель под КЛ 0,4 кВ и ниже</v>
          </cell>
        </row>
        <row r="716">
          <cell r="B716" t="str">
            <v xml:space="preserve">Постоянный отвод земель под КЛ выше 0,4 кВ и до 10 кВ </v>
          </cell>
        </row>
        <row r="717">
          <cell r="B717" t="str">
            <v>Постоянный отвод земель под КЛ 35 кВ</v>
          </cell>
        </row>
        <row r="718">
          <cell r="B718" t="str">
            <v>Постоянный отвод земель под КЛ 110 кВ и выше</v>
          </cell>
        </row>
      </sheetData>
      <sheetData sheetId="10">
        <row r="5">
          <cell r="HN5" t="str">
            <v>I</v>
          </cell>
          <cell r="HO5" t="str">
            <v>II</v>
          </cell>
          <cell r="HP5" t="str">
            <v>III</v>
          </cell>
          <cell r="HQ5" t="str">
            <v>IV</v>
          </cell>
          <cell r="HR5" t="str">
            <v>V</v>
          </cell>
          <cell r="HS5" t="str">
            <v>VI</v>
          </cell>
          <cell r="HT5" t="str">
            <v>VII</v>
          </cell>
          <cell r="HU5" t="str">
            <v>VIII</v>
          </cell>
          <cell r="HV5" t="str">
            <v>IX</v>
          </cell>
          <cell r="HW5" t="str">
            <v>X</v>
          </cell>
          <cell r="HX5" t="str">
            <v>XI</v>
          </cell>
          <cell r="HY5" t="str">
            <v>XII</v>
          </cell>
          <cell r="HZ5" t="str">
            <v>XIII</v>
          </cell>
          <cell r="IA5" t="str">
            <v>XIV</v>
          </cell>
          <cell r="IB5" t="str">
            <v>XV</v>
          </cell>
          <cell r="IC5" t="str">
            <v>XVI</v>
          </cell>
          <cell r="ID5" t="str">
            <v>XVII</v>
          </cell>
          <cell r="IE5" t="str">
            <v>XVIII</v>
          </cell>
          <cell r="IF5" t="str">
            <v>XIX</v>
          </cell>
          <cell r="IG5" t="str">
            <v>XX</v>
          </cell>
          <cell r="IH5" t="str">
            <v>XXI</v>
          </cell>
          <cell r="II5" t="str">
            <v>XXII</v>
          </cell>
          <cell r="IJ5" t="str">
            <v>XXIII</v>
          </cell>
          <cell r="IK5" t="str">
            <v>XXIV</v>
          </cell>
          <cell r="IL5" t="str">
            <v>XXV</v>
          </cell>
          <cell r="IM5" t="str">
            <v>XXVI</v>
          </cell>
          <cell r="IN5" t="str">
            <v>XXVII</v>
          </cell>
          <cell r="IO5" t="str">
            <v>XXVIII</v>
          </cell>
          <cell r="IP5" t="str">
            <v>XXIX</v>
          </cell>
          <cell r="IQ5" t="str">
            <v>XXX</v>
          </cell>
        </row>
        <row r="6">
          <cell r="B6" t="str">
            <v>Белгородская область</v>
          </cell>
        </row>
        <row r="7">
          <cell r="B7" t="str">
            <v>Брянская область</v>
          </cell>
        </row>
        <row r="8">
          <cell r="B8" t="str">
            <v>Владимирская область</v>
          </cell>
        </row>
        <row r="9">
          <cell r="B9" t="str">
            <v>Воронежская область</v>
          </cell>
        </row>
        <row r="10">
          <cell r="B10" t="str">
            <v>Ивановская область</v>
          </cell>
        </row>
        <row r="11">
          <cell r="B11" t="str">
            <v>Калужская область</v>
          </cell>
        </row>
        <row r="12">
          <cell r="B12" t="str">
            <v>Костромская область</v>
          </cell>
        </row>
        <row r="13">
          <cell r="B13" t="str">
            <v>Курская область</v>
          </cell>
        </row>
        <row r="14">
          <cell r="B14" t="str">
            <v>Липецкая область</v>
          </cell>
        </row>
        <row r="15">
          <cell r="B15" t="str">
            <v>Московская область</v>
          </cell>
        </row>
        <row r="16">
          <cell r="B16" t="str">
            <v>Орловская область</v>
          </cell>
        </row>
        <row r="17">
          <cell r="B17" t="str">
            <v>Рязанская область</v>
          </cell>
        </row>
        <row r="18">
          <cell r="B18" t="str">
            <v>Смоленская область</v>
          </cell>
        </row>
        <row r="19">
          <cell r="B19" t="str">
            <v>Тамбовская область</v>
          </cell>
        </row>
        <row r="20">
          <cell r="B20" t="str">
            <v>Тверская область</v>
          </cell>
        </row>
        <row r="21">
          <cell r="B21" t="str">
            <v>Тульская область</v>
          </cell>
        </row>
        <row r="22">
          <cell r="B22" t="str">
            <v>Ярославская область</v>
          </cell>
        </row>
        <row r="23">
          <cell r="B23" t="str">
            <v>г. Москва</v>
          </cell>
        </row>
        <row r="24">
          <cell r="B24" t="str">
            <v>Республика Карелия</v>
          </cell>
        </row>
        <row r="25">
          <cell r="B25" t="str">
            <v>Республика Коми</v>
          </cell>
        </row>
        <row r="26">
          <cell r="B26" t="str">
            <v>Архангельская область</v>
          </cell>
        </row>
        <row r="27">
          <cell r="B27" t="str">
            <v>Ненецкий национальный округ</v>
          </cell>
        </row>
        <row r="28">
          <cell r="B28" t="str">
            <v>Вологодская область</v>
          </cell>
        </row>
        <row r="29">
          <cell r="B29" t="str">
            <v>Калининградская область</v>
          </cell>
        </row>
        <row r="30">
          <cell r="B30" t="str">
            <v>Ленинградская область</v>
          </cell>
        </row>
        <row r="31">
          <cell r="B31" t="str">
            <v>Мурманская область</v>
          </cell>
        </row>
        <row r="32">
          <cell r="B32" t="str">
            <v>Новгородская область</v>
          </cell>
        </row>
        <row r="33">
          <cell r="B33" t="str">
            <v>Псковская область</v>
          </cell>
        </row>
        <row r="34">
          <cell r="B34" t="str">
            <v>г. Санкт-Петербург</v>
          </cell>
        </row>
        <row r="35">
          <cell r="B35" t="str">
            <v>Республика Адыгея</v>
          </cell>
        </row>
        <row r="36">
          <cell r="B36" t="str">
            <v>Астраханская область</v>
          </cell>
        </row>
        <row r="37">
          <cell r="B37" t="str">
            <v>Волгоградская область</v>
          </cell>
        </row>
        <row r="38">
          <cell r="B38" t="str">
            <v>Республика Калмыкия</v>
          </cell>
        </row>
        <row r="39">
          <cell r="B39" t="str">
            <v>Краснодарский край</v>
          </cell>
        </row>
        <row r="40">
          <cell r="B40" t="str">
            <v>Ростовская область</v>
          </cell>
        </row>
        <row r="41">
          <cell r="B41" t="str">
            <v>Республика Дагестан</v>
          </cell>
        </row>
        <row r="42">
          <cell r="B42" t="str">
            <v>Республика Ингушетия</v>
          </cell>
        </row>
        <row r="43">
          <cell r="B43" t="str">
            <v>Кабардино-Балкарская Республика</v>
          </cell>
        </row>
        <row r="44">
          <cell r="B44" t="str">
            <v>Карачаево-Черкесская Республика</v>
          </cell>
        </row>
        <row r="45">
          <cell r="B45" t="str">
            <v>Республика Северная Осетия-Алания</v>
          </cell>
        </row>
        <row r="46">
          <cell r="B46" t="str">
            <v>Чеченская Республика</v>
          </cell>
        </row>
        <row r="47">
          <cell r="B47" t="str">
            <v>Ставропольский край</v>
          </cell>
        </row>
        <row r="48">
          <cell r="B48" t="str">
            <v>Республика Башкортостан</v>
          </cell>
        </row>
        <row r="49">
          <cell r="B49" t="str">
            <v>Республика Марий Эл</v>
          </cell>
        </row>
        <row r="50">
          <cell r="B50" t="str">
            <v>Республика Мордовия</v>
          </cell>
        </row>
        <row r="51">
          <cell r="B51" t="str">
            <v>Республика Татарстан</v>
          </cell>
        </row>
        <row r="52">
          <cell r="B52" t="str">
            <v>Удмуртская Республика</v>
          </cell>
        </row>
        <row r="53">
          <cell r="B53" t="str">
            <v>Чувашская Республика</v>
          </cell>
        </row>
        <row r="54">
          <cell r="B54" t="str">
            <v>Кировская область</v>
          </cell>
        </row>
        <row r="55">
          <cell r="B55" t="str">
            <v>Нижегородская область</v>
          </cell>
        </row>
        <row r="56">
          <cell r="B56" t="str">
            <v>Оренбургская область</v>
          </cell>
        </row>
        <row r="57">
          <cell r="B57" t="str">
            <v>Пензенская область</v>
          </cell>
        </row>
        <row r="58">
          <cell r="B58" t="str">
            <v>Пермский край</v>
          </cell>
        </row>
        <row r="59">
          <cell r="B59" t="str">
            <v>Самарская область</v>
          </cell>
        </row>
        <row r="60">
          <cell r="B60" t="str">
            <v>Саратовская область</v>
          </cell>
        </row>
        <row r="61">
          <cell r="B61" t="str">
            <v>Ульяновская область</v>
          </cell>
        </row>
        <row r="62">
          <cell r="B62" t="str">
            <v>Курганская область</v>
          </cell>
        </row>
        <row r="63">
          <cell r="B63" t="str">
            <v>Свердловская область</v>
          </cell>
        </row>
        <row r="64">
          <cell r="B64" t="str">
            <v>Тюменская область</v>
          </cell>
        </row>
        <row r="65">
          <cell r="B65" t="str">
            <v>Челябинская область</v>
          </cell>
        </row>
        <row r="66">
          <cell r="B66" t="str">
            <v>Ханты-Мансийский а.о.(Югра)</v>
          </cell>
        </row>
        <row r="67">
          <cell r="B67" t="str">
            <v>Ямало-Ненецкий а. о.</v>
          </cell>
        </row>
        <row r="68">
          <cell r="B68" t="str">
            <v>Республика Алтай</v>
          </cell>
        </row>
        <row r="69">
          <cell r="B69" t="str">
            <v>Республика Бурятия</v>
          </cell>
        </row>
        <row r="70">
          <cell r="B70" t="str">
            <v>Республика Тыва</v>
          </cell>
        </row>
        <row r="71">
          <cell r="B71" t="str">
            <v>Республика Хакасия</v>
          </cell>
        </row>
        <row r="72">
          <cell r="B72" t="str">
            <v>Алтайский край</v>
          </cell>
        </row>
        <row r="73">
          <cell r="B73" t="str">
            <v>Красноярский край</v>
          </cell>
        </row>
        <row r="74">
          <cell r="B74" t="str">
            <v>Иркутская область</v>
          </cell>
        </row>
        <row r="75">
          <cell r="B75" t="str">
            <v>Кемеровская область</v>
          </cell>
        </row>
        <row r="76">
          <cell r="B76" t="str">
            <v>Новосибирская область</v>
          </cell>
        </row>
        <row r="77">
          <cell r="B77" t="str">
            <v>Омская область</v>
          </cell>
        </row>
        <row r="78">
          <cell r="B78" t="str">
            <v>Томская область</v>
          </cell>
        </row>
        <row r="79">
          <cell r="B79" t="str">
            <v>Забайкальский край</v>
          </cell>
        </row>
        <row r="80">
          <cell r="B80" t="str">
            <v>Республика Саха (Якутия)</v>
          </cell>
        </row>
        <row r="81">
          <cell r="B81" t="str">
            <v>Приморский край</v>
          </cell>
        </row>
        <row r="82">
          <cell r="B82" t="str">
            <v>Хабаровский край</v>
          </cell>
        </row>
        <row r="83">
          <cell r="B83" t="str">
            <v>Амурская область</v>
          </cell>
        </row>
        <row r="84">
          <cell r="B84" t="str">
            <v>Камчатский край</v>
          </cell>
        </row>
        <row r="85">
          <cell r="B85" t="str">
            <v>Магаданская область</v>
          </cell>
        </row>
        <row r="86">
          <cell r="B86" t="str">
            <v>Сахалинская область</v>
          </cell>
        </row>
        <row r="87">
          <cell r="B87" t="str">
            <v>Еврейская а.о.</v>
          </cell>
        </row>
        <row r="88">
          <cell r="B88" t="str">
            <v>Чукотский а. о.</v>
          </cell>
        </row>
        <row r="89">
          <cell r="B89" t="str">
            <v>Республика Крым</v>
          </cell>
        </row>
        <row r="90">
          <cell r="B90" t="str">
            <v>Севастополь</v>
          </cell>
        </row>
        <row r="99">
          <cell r="B99" t="str">
            <v>I кв. 2000 г.</v>
          </cell>
          <cell r="C99" t="str">
            <v>базисные цены</v>
          </cell>
          <cell r="E99">
            <v>1</v>
          </cell>
          <cell r="F99">
            <v>1</v>
          </cell>
          <cell r="G99">
            <v>1.0760000000000001</v>
          </cell>
          <cell r="I99">
            <v>1</v>
          </cell>
          <cell r="J99">
            <v>1</v>
          </cell>
          <cell r="K99">
            <v>1.052</v>
          </cell>
          <cell r="M99">
            <v>1</v>
          </cell>
          <cell r="N99">
            <v>0.84</v>
          </cell>
          <cell r="O99">
            <v>0.79</v>
          </cell>
        </row>
        <row r="100">
          <cell r="B100" t="str">
            <v>II кв. 2000 г.</v>
          </cell>
          <cell r="C100" t="str">
            <v>инерполяция</v>
          </cell>
          <cell r="E100">
            <v>1.0549999999999999</v>
          </cell>
          <cell r="F100">
            <v>1.0549999999999999</v>
          </cell>
          <cell r="G100">
            <v>1.121</v>
          </cell>
          <cell r="I100">
            <v>1.1200000000000001</v>
          </cell>
          <cell r="J100">
            <v>1.1200000000000001</v>
          </cell>
          <cell r="K100">
            <v>1.121</v>
          </cell>
          <cell r="M100">
            <v>1</v>
          </cell>
          <cell r="N100">
            <v>0.88</v>
          </cell>
          <cell r="O100">
            <v>0.84299999999999997</v>
          </cell>
        </row>
        <row r="101">
          <cell r="B101" t="str">
            <v>III кв. 2000 г.</v>
          </cell>
          <cell r="C101" t="str">
            <v>инерполяция</v>
          </cell>
          <cell r="E101">
            <v>1.111</v>
          </cell>
          <cell r="F101">
            <v>1.111</v>
          </cell>
          <cell r="G101">
            <v>1.165</v>
          </cell>
          <cell r="I101">
            <v>1.2400000000000002</v>
          </cell>
          <cell r="J101">
            <v>1.2400000000000002</v>
          </cell>
          <cell r="K101">
            <v>1.2190000000000001</v>
          </cell>
          <cell r="M101">
            <v>1</v>
          </cell>
          <cell r="N101">
            <v>0.92</v>
          </cell>
          <cell r="O101">
            <v>0.89600000000000002</v>
          </cell>
        </row>
        <row r="102">
          <cell r="B102" t="str">
            <v>IV кв. 2000 г.</v>
          </cell>
          <cell r="C102" t="str">
            <v>инерполяция</v>
          </cell>
          <cell r="E102">
            <v>1.1659999999999999</v>
          </cell>
          <cell r="F102">
            <v>1.1659999999999999</v>
          </cell>
          <cell r="G102">
            <v>1.1970000000000001</v>
          </cell>
          <cell r="I102">
            <v>1.3600000000000003</v>
          </cell>
          <cell r="J102">
            <v>1.3600000000000003</v>
          </cell>
          <cell r="K102">
            <v>1.353</v>
          </cell>
          <cell r="M102">
            <v>1</v>
          </cell>
          <cell r="N102">
            <v>0.96000000000000008</v>
          </cell>
          <cell r="O102">
            <v>0.94899999999999995</v>
          </cell>
        </row>
        <row r="103">
          <cell r="B103" t="str">
            <v>I кв. 2001 г.</v>
          </cell>
          <cell r="C103" t="str">
            <v>инерполяция</v>
          </cell>
          <cell r="E103">
            <v>1.222</v>
          </cell>
          <cell r="F103">
            <v>1.222</v>
          </cell>
          <cell r="G103">
            <v>1.252</v>
          </cell>
          <cell r="I103">
            <v>1.4800000000000004</v>
          </cell>
          <cell r="J103">
            <v>1.4800000000000004</v>
          </cell>
          <cell r="K103">
            <v>1.4630000000000001</v>
          </cell>
          <cell r="M103">
            <v>1</v>
          </cell>
          <cell r="N103">
            <v>1</v>
          </cell>
          <cell r="O103">
            <v>1</v>
          </cell>
        </row>
        <row r="104">
          <cell r="B104" t="str">
            <v>II кв. 2001 г.</v>
          </cell>
          <cell r="C104" t="str">
            <v>инерполяция</v>
          </cell>
          <cell r="E104">
            <v>1.2769999999999999</v>
          </cell>
          <cell r="F104">
            <v>1.2769999999999999</v>
          </cell>
          <cell r="G104">
            <v>1.2929999999999999</v>
          </cell>
          <cell r="I104">
            <v>1.6000000000000005</v>
          </cell>
          <cell r="J104">
            <v>1.6000000000000005</v>
          </cell>
          <cell r="K104">
            <v>1.504</v>
          </cell>
          <cell r="M104">
            <v>1</v>
          </cell>
          <cell r="N104">
            <v>1.046</v>
          </cell>
          <cell r="O104">
            <v>1.0469999999999999</v>
          </cell>
        </row>
        <row r="105">
          <cell r="B105" t="str">
            <v>III кв. 2001 г.</v>
          </cell>
          <cell r="C105" t="str">
            <v>инерполяция</v>
          </cell>
          <cell r="E105">
            <v>1.333</v>
          </cell>
          <cell r="F105">
            <v>1.333</v>
          </cell>
          <cell r="G105">
            <v>1.325</v>
          </cell>
          <cell r="I105">
            <v>1.7200000000000006</v>
          </cell>
          <cell r="J105">
            <v>1.7200000000000006</v>
          </cell>
          <cell r="K105">
            <v>1.5389999999999999</v>
          </cell>
          <cell r="M105">
            <v>1</v>
          </cell>
          <cell r="N105">
            <v>1.0920000000000001</v>
          </cell>
          <cell r="O105">
            <v>1.0940000000000001</v>
          </cell>
        </row>
        <row r="106">
          <cell r="B106" t="str">
            <v>IV кв. 2001 г.</v>
          </cell>
          <cell r="C106" t="str">
            <v>инерполяция</v>
          </cell>
          <cell r="E106">
            <v>1.3879999999999999</v>
          </cell>
          <cell r="F106">
            <v>1.3879999999999999</v>
          </cell>
          <cell r="G106">
            <v>1.3560000000000001</v>
          </cell>
          <cell r="I106">
            <v>1.8400000000000007</v>
          </cell>
          <cell r="J106">
            <v>1.8400000000000007</v>
          </cell>
          <cell r="K106">
            <v>1.603</v>
          </cell>
          <cell r="M106">
            <v>1</v>
          </cell>
          <cell r="N106">
            <v>1.1380000000000001</v>
          </cell>
          <cell r="O106">
            <v>1.141</v>
          </cell>
        </row>
        <row r="107">
          <cell r="B107" t="str">
            <v>I кв. 2002 г.</v>
          </cell>
          <cell r="C107" t="str">
            <v>инерполяция</v>
          </cell>
          <cell r="E107">
            <v>1.444</v>
          </cell>
          <cell r="F107">
            <v>1.444</v>
          </cell>
          <cell r="G107">
            <v>1.407</v>
          </cell>
          <cell r="I107">
            <v>1.9600000000000009</v>
          </cell>
          <cell r="J107">
            <v>1.9600000000000009</v>
          </cell>
          <cell r="K107">
            <v>1.6759999999999999</v>
          </cell>
          <cell r="M107">
            <v>1.1859999999999999</v>
          </cell>
          <cell r="N107">
            <v>1.1840000000000002</v>
          </cell>
          <cell r="O107">
            <v>1.1879999999999999</v>
          </cell>
        </row>
        <row r="108">
          <cell r="B108" t="str">
            <v>II кв. 2002 г.</v>
          </cell>
          <cell r="C108" t="str">
            <v>инерполяция</v>
          </cell>
          <cell r="E108">
            <v>1.4990000000000001</v>
          </cell>
          <cell r="F108">
            <v>1.4990000000000001</v>
          </cell>
          <cell r="G108">
            <v>1.431</v>
          </cell>
          <cell r="I108">
            <v>2.080000000000001</v>
          </cell>
          <cell r="J108">
            <v>2.080000000000001</v>
          </cell>
          <cell r="K108">
            <v>1.7430000000000001</v>
          </cell>
          <cell r="M108">
            <v>1.1859999999999999</v>
          </cell>
          <cell r="N108">
            <v>1.2300000000000002</v>
          </cell>
          <cell r="O108">
            <v>1.2350000000000001</v>
          </cell>
        </row>
        <row r="109">
          <cell r="B109" t="str">
            <v>III кв. 2002 г.</v>
          </cell>
          <cell r="C109" t="str">
            <v>инерполяция</v>
          </cell>
          <cell r="E109">
            <v>1.5549999999999999</v>
          </cell>
          <cell r="F109">
            <v>1.5549999999999999</v>
          </cell>
          <cell r="G109">
            <v>1.45</v>
          </cell>
          <cell r="I109">
            <v>2.2000000000000011</v>
          </cell>
          <cell r="J109">
            <v>2.2000000000000011</v>
          </cell>
          <cell r="K109">
            <v>1.8</v>
          </cell>
          <cell r="M109">
            <v>1.1859999999999999</v>
          </cell>
          <cell r="N109">
            <v>1.2760000000000002</v>
          </cell>
          <cell r="O109">
            <v>1.282</v>
          </cell>
        </row>
        <row r="110">
          <cell r="B110" t="str">
            <v>IV кв. 2002 г.</v>
          </cell>
          <cell r="C110" t="str">
            <v>инерполяция</v>
          </cell>
          <cell r="E110">
            <v>1.611</v>
          </cell>
          <cell r="F110">
            <v>1.611</v>
          </cell>
          <cell r="G110">
            <v>1.4730000000000001</v>
          </cell>
          <cell r="I110">
            <v>2.3200000000000012</v>
          </cell>
          <cell r="J110">
            <v>2.3200000000000012</v>
          </cell>
          <cell r="K110">
            <v>1.847</v>
          </cell>
          <cell r="M110">
            <v>1.1859999999999999</v>
          </cell>
          <cell r="N110">
            <v>1.3220000000000003</v>
          </cell>
          <cell r="O110">
            <v>1.329</v>
          </cell>
        </row>
        <row r="111">
          <cell r="B111" t="str">
            <v>I кв. 2003 г.</v>
          </cell>
          <cell r="C111" t="str">
            <v>инерполяция</v>
          </cell>
          <cell r="E111">
            <v>1.6659999999999999</v>
          </cell>
          <cell r="F111">
            <v>1.6659999999999999</v>
          </cell>
          <cell r="G111">
            <v>1.508</v>
          </cell>
          <cell r="I111">
            <v>2.4400000000000013</v>
          </cell>
          <cell r="J111">
            <v>2.4400000000000013</v>
          </cell>
          <cell r="K111">
            <v>1.8879999999999999</v>
          </cell>
          <cell r="M111">
            <v>1.365086</v>
          </cell>
          <cell r="N111">
            <v>1.3680000000000003</v>
          </cell>
          <cell r="O111">
            <v>1.3759999999999999</v>
          </cell>
        </row>
        <row r="112">
          <cell r="B112" t="str">
            <v>II кв. 2003 г.</v>
          </cell>
          <cell r="C112" t="str">
            <v>инерполяция</v>
          </cell>
          <cell r="E112">
            <v>1.7210000000000001</v>
          </cell>
          <cell r="F112">
            <v>1.7210000000000001</v>
          </cell>
          <cell r="G112">
            <v>1.5349999999999999</v>
          </cell>
          <cell r="I112">
            <v>2.5600000000000014</v>
          </cell>
          <cell r="J112">
            <v>2.5600000000000014</v>
          </cell>
          <cell r="K112">
            <v>1.968</v>
          </cell>
          <cell r="M112">
            <v>1.365086</v>
          </cell>
          <cell r="N112">
            <v>1.4140000000000004</v>
          </cell>
          <cell r="O112">
            <v>1.423</v>
          </cell>
        </row>
        <row r="113">
          <cell r="B113" t="str">
            <v>III кв. 2003 г.</v>
          </cell>
          <cell r="C113" t="str">
            <v>инерполяция</v>
          </cell>
          <cell r="E113">
            <v>1.7769999999999999</v>
          </cell>
          <cell r="F113">
            <v>1.7769999999999999</v>
          </cell>
          <cell r="G113">
            <v>1.56</v>
          </cell>
          <cell r="I113">
            <v>2.6800000000000015</v>
          </cell>
          <cell r="J113">
            <v>2.6800000000000015</v>
          </cell>
          <cell r="K113">
            <v>2.0419999999999998</v>
          </cell>
          <cell r="M113">
            <v>1.365086</v>
          </cell>
          <cell r="N113">
            <v>1.46</v>
          </cell>
          <cell r="O113">
            <v>1.47</v>
          </cell>
        </row>
        <row r="114">
          <cell r="B114" t="str">
            <v>IV кв. 2003 г.</v>
          </cell>
          <cell r="C114" t="str">
            <v>инерполяция</v>
          </cell>
          <cell r="E114">
            <v>1.833</v>
          </cell>
          <cell r="F114">
            <v>1.833</v>
          </cell>
          <cell r="G114">
            <v>1.5880000000000001</v>
          </cell>
          <cell r="I114">
            <v>2.8000000000000016</v>
          </cell>
          <cell r="J114">
            <v>2.8000000000000016</v>
          </cell>
          <cell r="K114">
            <v>2.0910000000000002</v>
          </cell>
          <cell r="M114">
            <v>1.365086</v>
          </cell>
          <cell r="N114">
            <v>1.5</v>
          </cell>
          <cell r="O114">
            <v>1.5169999999999999</v>
          </cell>
        </row>
        <row r="115">
          <cell r="B115" t="str">
            <v>I кв. 2004 г.</v>
          </cell>
          <cell r="C115" t="str">
            <v>Госстрой 03.03.2004  № НК-1448/10</v>
          </cell>
          <cell r="E115">
            <v>1.8879999999999999</v>
          </cell>
          <cell r="F115">
            <v>1.8879999999999999</v>
          </cell>
          <cell r="G115">
            <v>1.619</v>
          </cell>
          <cell r="I115">
            <v>2.9200000000000017</v>
          </cell>
          <cell r="J115">
            <v>2.9200000000000017</v>
          </cell>
          <cell r="K115">
            <v>2.177</v>
          </cell>
          <cell r="M115">
            <v>1.5288963200000001</v>
          </cell>
          <cell r="N115">
            <v>1.54</v>
          </cell>
          <cell r="O115">
            <v>1.56</v>
          </cell>
        </row>
        <row r="116">
          <cell r="B116" t="str">
            <v>II кв. 2004 г.</v>
          </cell>
          <cell r="C116" t="str">
            <v>Госстрой 03.03.2004  № НК-1448/10</v>
          </cell>
          <cell r="E116">
            <v>1.944</v>
          </cell>
          <cell r="F116">
            <v>1.944</v>
          </cell>
          <cell r="G116">
            <v>1.6719999999999999</v>
          </cell>
          <cell r="I116">
            <v>3.0400000000000018</v>
          </cell>
          <cell r="J116">
            <v>3.0400000000000018</v>
          </cell>
          <cell r="K116">
            <v>2.2389999999999999</v>
          </cell>
          <cell r="M116">
            <v>1.5288963200000001</v>
          </cell>
          <cell r="N116">
            <v>1.6</v>
          </cell>
          <cell r="O116">
            <v>1.62</v>
          </cell>
        </row>
        <row r="117">
          <cell r="B117" t="str">
            <v>III кв. 2004 г.</v>
          </cell>
          <cell r="C117" t="str">
            <v>Госстрой 20.04.2004 г. N СК-2419/10</v>
          </cell>
          <cell r="E117">
            <v>1.9990000000000001</v>
          </cell>
          <cell r="F117">
            <v>1.9990000000000001</v>
          </cell>
          <cell r="G117">
            <v>1.7070000000000001</v>
          </cell>
          <cell r="I117">
            <v>3.1600000000000019</v>
          </cell>
          <cell r="J117">
            <v>3.1600000000000019</v>
          </cell>
          <cell r="K117">
            <v>2.3199999999999998</v>
          </cell>
          <cell r="M117">
            <v>1.5288963200000001</v>
          </cell>
          <cell r="N117">
            <v>1.64</v>
          </cell>
          <cell r="O117">
            <v>1.67</v>
          </cell>
        </row>
        <row r="118">
          <cell r="B118" t="str">
            <v>IV кв. 2004 г.</v>
          </cell>
          <cell r="C118" t="str">
            <v>Госстрой 20.04.2004 г. N СК-2419/10</v>
          </cell>
          <cell r="E118">
            <v>2.0550000000000002</v>
          </cell>
          <cell r="F118">
            <v>2.0550000000000002</v>
          </cell>
          <cell r="G118">
            <v>1.7390000000000001</v>
          </cell>
          <cell r="I118">
            <v>3.280000000000002</v>
          </cell>
          <cell r="J118">
            <v>3.280000000000002</v>
          </cell>
          <cell r="K118">
            <v>2.419</v>
          </cell>
          <cell r="M118">
            <v>1.5288963200000001</v>
          </cell>
          <cell r="N118">
            <v>1.68</v>
          </cell>
          <cell r="O118">
            <v>1.71</v>
          </cell>
        </row>
        <row r="119">
          <cell r="B119" t="str">
            <v>I кв. 2005 г.</v>
          </cell>
          <cell r="C119" t="str">
            <v xml:space="preserve">Минрегион 25.02.2005       № 645-ВГ/70  </v>
          </cell>
          <cell r="E119">
            <v>2.11</v>
          </cell>
          <cell r="F119">
            <v>2.11</v>
          </cell>
          <cell r="G119">
            <v>1.792</v>
          </cell>
          <cell r="I119">
            <v>3.4000000000000021</v>
          </cell>
          <cell r="J119">
            <v>3.4000000000000021</v>
          </cell>
          <cell r="K119">
            <v>2.48</v>
          </cell>
          <cell r="M119">
            <v>1.70777718944</v>
          </cell>
          <cell r="N119">
            <v>1.73</v>
          </cell>
          <cell r="O119">
            <v>1.76</v>
          </cell>
        </row>
        <row r="120">
          <cell r="B120" t="str">
            <v>II кв. 2005 г.</v>
          </cell>
          <cell r="C120" t="str">
            <v>Минрегион 27.05.2005 г. N 2585-МП/70</v>
          </cell>
          <cell r="E120">
            <v>2.1659999999999999</v>
          </cell>
          <cell r="F120">
            <v>2.1659999999999999</v>
          </cell>
          <cell r="G120">
            <v>1.8280000000000001</v>
          </cell>
          <cell r="I120">
            <v>3.5200000000000022</v>
          </cell>
          <cell r="J120">
            <v>3.5200000000000022</v>
          </cell>
          <cell r="K120">
            <v>2.5430000000000001</v>
          </cell>
          <cell r="M120">
            <v>1.70777718944</v>
          </cell>
          <cell r="N120">
            <v>1.81</v>
          </cell>
          <cell r="O120">
            <v>1.84</v>
          </cell>
        </row>
        <row r="121">
          <cell r="B121" t="str">
            <v>III кв. 2005 г.</v>
          </cell>
          <cell r="C121" t="str">
            <v xml:space="preserve">Минрегион 25.07.2005 № 4079-ВА/70 </v>
          </cell>
          <cell r="E121">
            <v>2.2210000000000001</v>
          </cell>
          <cell r="F121">
            <v>2.2210000000000001</v>
          </cell>
          <cell r="G121">
            <v>1.861</v>
          </cell>
          <cell r="I121">
            <v>3.6400000000000023</v>
          </cell>
          <cell r="J121">
            <v>3.6400000000000023</v>
          </cell>
          <cell r="K121">
            <v>2.6040000000000001</v>
          </cell>
          <cell r="M121">
            <v>1.70777718944</v>
          </cell>
          <cell r="N121">
            <v>1.87</v>
          </cell>
          <cell r="O121">
            <v>1.91</v>
          </cell>
        </row>
        <row r="122">
          <cell r="B122" t="str">
            <v>IV кв. 2005 г.</v>
          </cell>
          <cell r="C122" t="str">
            <v>Росстрой 10.11.2005   № СК-4713/02</v>
          </cell>
          <cell r="E122">
            <v>2.2770000000000001</v>
          </cell>
          <cell r="F122">
            <v>2.2770000000000001</v>
          </cell>
          <cell r="G122">
            <v>1.8819999999999999</v>
          </cell>
          <cell r="I122">
            <v>3.7600000000000025</v>
          </cell>
          <cell r="J122">
            <v>3.7600000000000025</v>
          </cell>
          <cell r="K122">
            <v>2.67</v>
          </cell>
          <cell r="M122">
            <v>1.70777718944</v>
          </cell>
          <cell r="N122">
            <v>1.93</v>
          </cell>
          <cell r="O122">
            <v>1.99</v>
          </cell>
        </row>
        <row r="123">
          <cell r="B123" t="str">
            <v>I кв. 2006 г.</v>
          </cell>
          <cell r="C123" t="str">
            <v>Росстрой 08.02.2006 г. N СК-426/02</v>
          </cell>
          <cell r="E123">
            <v>2.3319999999999999</v>
          </cell>
          <cell r="F123">
            <v>2.3319999999999999</v>
          </cell>
          <cell r="G123">
            <v>1.925</v>
          </cell>
          <cell r="I123">
            <v>3.8800000000000026</v>
          </cell>
          <cell r="J123">
            <v>3.8800000000000026</v>
          </cell>
          <cell r="K123">
            <v>2.726</v>
          </cell>
          <cell r="M123">
            <v>1.89392490308896</v>
          </cell>
          <cell r="N123">
            <v>1.99</v>
          </cell>
          <cell r="O123">
            <v>2.04</v>
          </cell>
        </row>
        <row r="124">
          <cell r="B124" t="str">
            <v>II кв. 2006 г.</v>
          </cell>
          <cell r="C124" t="str">
            <v>Росстрой 21.04.2006 г. N СК-1523/02</v>
          </cell>
          <cell r="E124">
            <v>2.3879999999999999</v>
          </cell>
          <cell r="F124">
            <v>2.3879999999999999</v>
          </cell>
          <cell r="G124">
            <v>1.9610000000000001</v>
          </cell>
          <cell r="I124">
            <v>4.0000000000000027</v>
          </cell>
          <cell r="J124">
            <v>4.0000000000000027</v>
          </cell>
          <cell r="K124">
            <v>2.7829999999999999</v>
          </cell>
          <cell r="M124">
            <v>1.89392490308896</v>
          </cell>
          <cell r="N124">
            <v>2.08</v>
          </cell>
          <cell r="O124">
            <v>2.14</v>
          </cell>
        </row>
        <row r="125">
          <cell r="B125" t="str">
            <v>III кв. 2006 г.</v>
          </cell>
          <cell r="C125" t="str">
            <v>Росстрой 10.07.2006г.   СК-2842/02</v>
          </cell>
          <cell r="E125">
            <v>2.4430000000000001</v>
          </cell>
          <cell r="F125">
            <v>2.4430000000000001</v>
          </cell>
          <cell r="G125">
            <v>1.99</v>
          </cell>
          <cell r="I125">
            <v>4.1200000000000028</v>
          </cell>
          <cell r="J125">
            <v>4.1200000000000028</v>
          </cell>
          <cell r="K125">
            <v>2.8929999999999998</v>
          </cell>
          <cell r="M125">
            <v>1.89392490308896</v>
          </cell>
          <cell r="N125">
            <v>2.13</v>
          </cell>
          <cell r="O125">
            <v>2.19</v>
          </cell>
        </row>
        <row r="126">
          <cell r="B126" t="str">
            <v>IV кв. 2006 г.</v>
          </cell>
          <cell r="C126" t="str">
            <v>Росстрой 12.10.2006   № СК-4312/02</v>
          </cell>
          <cell r="E126">
            <v>2.4990000000000001</v>
          </cell>
          <cell r="F126">
            <v>2.4990000000000001</v>
          </cell>
          <cell r="G126">
            <v>2.0249999999999999</v>
          </cell>
          <cell r="I126">
            <v>4.2400000000000029</v>
          </cell>
          <cell r="J126">
            <v>4.2400000000000029</v>
          </cell>
          <cell r="K126">
            <v>3.0459999999999998</v>
          </cell>
          <cell r="M126">
            <v>1.89392490308896</v>
          </cell>
          <cell r="N126">
            <v>2.16</v>
          </cell>
          <cell r="O126">
            <v>2.2400000000000002</v>
          </cell>
        </row>
        <row r="127">
          <cell r="B127" t="str">
            <v>I кв. 2007 г.</v>
          </cell>
          <cell r="C127" t="str">
            <v>Росстрой 23.01.2007 г. N СК-185/02</v>
          </cell>
          <cell r="E127">
            <v>2.5539999999999998</v>
          </cell>
          <cell r="F127">
            <v>2.5539999999999998</v>
          </cell>
          <cell r="G127">
            <v>2.085</v>
          </cell>
          <cell r="I127">
            <v>4.360000000000003</v>
          </cell>
          <cell r="J127">
            <v>4.360000000000003</v>
          </cell>
          <cell r="K127">
            <v>3.1680000000000001</v>
          </cell>
          <cell r="M127">
            <v>2.0643781443669664</v>
          </cell>
          <cell r="N127">
            <v>2.19</v>
          </cell>
          <cell r="O127">
            <v>2.2799999999999998</v>
          </cell>
        </row>
        <row r="128">
          <cell r="B128" t="str">
            <v>II кв. 2007 г.</v>
          </cell>
          <cell r="C128" t="str">
            <v>Росстрой 09.04.2007 г. N СК-1395/02</v>
          </cell>
          <cell r="E128">
            <v>2.61</v>
          </cell>
          <cell r="F128">
            <v>2.61</v>
          </cell>
          <cell r="G128">
            <v>2.14</v>
          </cell>
          <cell r="I128">
            <v>4.4800000000000031</v>
          </cell>
          <cell r="J128">
            <v>4.4800000000000031</v>
          </cell>
          <cell r="K128">
            <v>3.2829999999999999</v>
          </cell>
          <cell r="M128">
            <v>2.0643781443669664</v>
          </cell>
          <cell r="N128">
            <v>2.23</v>
          </cell>
          <cell r="O128">
            <v>2.3199999999999998</v>
          </cell>
        </row>
        <row r="129">
          <cell r="B129" t="str">
            <v>III кв. 2007 г.</v>
          </cell>
          <cell r="C129" t="str">
            <v>Росстрой 24.07.2007 г. N ВК-2778/02</v>
          </cell>
          <cell r="E129">
            <v>2.665</v>
          </cell>
          <cell r="F129">
            <v>2.665</v>
          </cell>
          <cell r="G129">
            <v>2.194</v>
          </cell>
          <cell r="I129">
            <v>4.6000000000000032</v>
          </cell>
          <cell r="J129">
            <v>4.6000000000000032</v>
          </cell>
          <cell r="K129">
            <v>3.45</v>
          </cell>
          <cell r="M129">
            <v>2.0643781443669664</v>
          </cell>
          <cell r="N129">
            <v>2.27</v>
          </cell>
          <cell r="O129">
            <v>2.36</v>
          </cell>
        </row>
        <row r="130">
          <cell r="B130" t="str">
            <v>IV кв. 2007 г.</v>
          </cell>
          <cell r="C130" t="str">
            <v>Росстрой 10.10.2007 г. N СК-3752/02</v>
          </cell>
          <cell r="E130">
            <v>2.7210000000000001</v>
          </cell>
          <cell r="F130">
            <v>2.7210000000000001</v>
          </cell>
          <cell r="G130">
            <v>2.2509999999999999</v>
          </cell>
          <cell r="I130">
            <v>4.7200000000000033</v>
          </cell>
          <cell r="J130">
            <v>4.7200000000000033</v>
          </cell>
          <cell r="K130">
            <v>3.6539999999999999</v>
          </cell>
          <cell r="M130">
            <v>2.0643781443669664</v>
          </cell>
          <cell r="N130">
            <v>2.39</v>
          </cell>
          <cell r="O130">
            <v>2.46</v>
          </cell>
        </row>
        <row r="131">
          <cell r="B131" t="str">
            <v>I кв. 2008 г.</v>
          </cell>
          <cell r="C131" t="str">
            <v>Росстрой 16.01.2008     № ВБ-82/02</v>
          </cell>
          <cell r="E131">
            <v>2.7759999999999998</v>
          </cell>
          <cell r="F131">
            <v>2.7759999999999998</v>
          </cell>
          <cell r="G131">
            <v>2.351</v>
          </cell>
          <cell r="I131">
            <v>4.8400000000000034</v>
          </cell>
          <cell r="J131">
            <v>4.8400000000000034</v>
          </cell>
          <cell r="K131">
            <v>3.84</v>
          </cell>
          <cell r="M131">
            <v>2.3100391435466356</v>
          </cell>
          <cell r="N131">
            <v>2.48</v>
          </cell>
          <cell r="O131">
            <v>2.54</v>
          </cell>
        </row>
        <row r="132">
          <cell r="B132" t="str">
            <v>II кв. 2008 г.</v>
          </cell>
          <cell r="C132" t="str">
            <v>Росстрой 04.04.2008 № ВБ-1305-02</v>
          </cell>
          <cell r="E132">
            <v>2.831</v>
          </cell>
          <cell r="F132">
            <v>2.831</v>
          </cell>
          <cell r="G132">
            <v>2.4340000000000002</v>
          </cell>
          <cell r="I132">
            <v>4.9600000000000035</v>
          </cell>
          <cell r="J132">
            <v>4.9600000000000035</v>
          </cell>
          <cell r="K132">
            <v>3.976</v>
          </cell>
          <cell r="M132">
            <v>2.3100391435466356</v>
          </cell>
          <cell r="N132">
            <v>2.58</v>
          </cell>
          <cell r="O132">
            <v>2.64</v>
          </cell>
        </row>
        <row r="133">
          <cell r="B133" t="str">
            <v>III кв. 2008 г.</v>
          </cell>
          <cell r="C133" t="str">
            <v>Минрегион 09.07.2008 г. N 16568-СК/08</v>
          </cell>
          <cell r="E133">
            <v>2.89</v>
          </cell>
          <cell r="F133">
            <v>2.89</v>
          </cell>
          <cell r="G133">
            <v>2.548</v>
          </cell>
          <cell r="I133">
            <v>5.08</v>
          </cell>
          <cell r="J133">
            <v>5.08</v>
          </cell>
          <cell r="K133">
            <v>4.1660000000000004</v>
          </cell>
          <cell r="M133">
            <v>2.3100391435466356</v>
          </cell>
          <cell r="N133">
            <v>2.69</v>
          </cell>
          <cell r="O133">
            <v>2.75</v>
          </cell>
        </row>
        <row r="134">
          <cell r="B134" t="str">
            <v>IV кв. 2008 г.</v>
          </cell>
          <cell r="C134" t="str">
            <v>Минрегион 14.10.2008 № 26064-СК/08</v>
          </cell>
          <cell r="E134">
            <v>2.92</v>
          </cell>
          <cell r="F134">
            <v>2.92</v>
          </cell>
          <cell r="G134">
            <v>2.601</v>
          </cell>
          <cell r="I134">
            <v>5.14</v>
          </cell>
          <cell r="J134">
            <v>5.14</v>
          </cell>
          <cell r="K134">
            <v>4.3170000000000002</v>
          </cell>
          <cell r="M134">
            <v>2.3100391435466356</v>
          </cell>
          <cell r="N134">
            <v>2.76</v>
          </cell>
          <cell r="O134">
            <v>2.83</v>
          </cell>
        </row>
        <row r="135">
          <cell r="B135" t="str">
            <v>I кв. 2009 г.</v>
          </cell>
          <cell r="C135" t="str">
            <v>Минрегион 12.02.2009 № 3652-СК/08</v>
          </cell>
          <cell r="E135">
            <v>3.07</v>
          </cell>
          <cell r="F135">
            <v>3.07</v>
          </cell>
          <cell r="G135">
            <v>2.65</v>
          </cell>
          <cell r="I135">
            <v>5.47</v>
          </cell>
          <cell r="J135">
            <v>5.47</v>
          </cell>
          <cell r="K135">
            <v>4.3140000000000001</v>
          </cell>
          <cell r="M135">
            <v>2.6172743496383384</v>
          </cell>
          <cell r="N135">
            <v>2.83</v>
          </cell>
          <cell r="O135">
            <v>2.9</v>
          </cell>
        </row>
        <row r="136">
          <cell r="B136" t="str">
            <v>II кв. 2009 г.</v>
          </cell>
          <cell r="C136" t="str">
            <v>Минрегион 09.04.2009 г. N 10217-СК/08</v>
          </cell>
          <cell r="E136">
            <v>3.01</v>
          </cell>
          <cell r="F136">
            <v>3.01</v>
          </cell>
          <cell r="G136">
            <v>2.665</v>
          </cell>
          <cell r="I136">
            <v>5.44</v>
          </cell>
          <cell r="J136">
            <v>5.44</v>
          </cell>
          <cell r="K136">
            <v>4.2789999999999999</v>
          </cell>
          <cell r="M136">
            <v>2.6172743496383384</v>
          </cell>
          <cell r="N136">
            <v>2.97</v>
          </cell>
          <cell r="O136">
            <v>3.03</v>
          </cell>
        </row>
        <row r="137">
          <cell r="B137" t="str">
            <v>III кв. 2009 г.</v>
          </cell>
          <cell r="C137" t="str">
            <v>Минрегион 13.07.2009 г. N 21713-СК/08</v>
          </cell>
          <cell r="E137">
            <v>3.12</v>
          </cell>
          <cell r="F137">
            <v>3.12</v>
          </cell>
          <cell r="G137">
            <v>2.6760000000000002</v>
          </cell>
          <cell r="I137">
            <v>5.6</v>
          </cell>
          <cell r="J137">
            <v>5.6</v>
          </cell>
          <cell r="K137">
            <v>4.3559999999999999</v>
          </cell>
          <cell r="M137">
            <v>2.6172743496383384</v>
          </cell>
          <cell r="N137">
            <v>3.03</v>
          </cell>
          <cell r="O137">
            <v>3.09</v>
          </cell>
        </row>
        <row r="138">
          <cell r="B138" t="str">
            <v>IV кв. 2009 г.</v>
          </cell>
          <cell r="C138" t="str">
            <v xml:space="preserve">Минрегион 13.10.2009 г. N 33498-СК/08 </v>
          </cell>
          <cell r="E138">
            <v>3.16</v>
          </cell>
          <cell r="F138">
            <v>3.16</v>
          </cell>
          <cell r="G138">
            <v>2.6789999999999998</v>
          </cell>
          <cell r="I138">
            <v>5.69</v>
          </cell>
          <cell r="J138">
            <v>5.69</v>
          </cell>
          <cell r="K138">
            <v>4.3689999999999998</v>
          </cell>
          <cell r="M138">
            <v>2.6172743496383384</v>
          </cell>
          <cell r="N138">
            <v>3.08</v>
          </cell>
          <cell r="O138">
            <v>3.14</v>
          </cell>
        </row>
        <row r="139">
          <cell r="B139" t="str">
            <v>I кв. 2010 г.</v>
          </cell>
          <cell r="C139" t="str">
            <v>Минрегион 20.01.2010 г. N 1289-СК/08</v>
          </cell>
          <cell r="E139">
            <v>3.15</v>
          </cell>
          <cell r="F139">
            <v>3.15</v>
          </cell>
          <cell r="G139">
            <v>2.7109999999999999</v>
          </cell>
          <cell r="I139">
            <v>5.8</v>
          </cell>
          <cell r="J139">
            <v>5.8</v>
          </cell>
          <cell r="K139">
            <v>4.4660000000000002</v>
          </cell>
          <cell r="M139">
            <v>2.8475944924065124</v>
          </cell>
          <cell r="N139">
            <v>3.05</v>
          </cell>
          <cell r="O139">
            <v>3.11</v>
          </cell>
        </row>
        <row r="140">
          <cell r="B140" t="str">
            <v>II кв. 2010 г.</v>
          </cell>
          <cell r="C140" t="str">
            <v>Минрегион 26.05.2010 г. N 22030-ВТ/08</v>
          </cell>
          <cell r="E140">
            <v>3.14</v>
          </cell>
          <cell r="F140">
            <v>3.14</v>
          </cell>
          <cell r="G140">
            <v>2.7629999999999999</v>
          </cell>
          <cell r="I140">
            <v>5.77</v>
          </cell>
          <cell r="J140">
            <v>5.77</v>
          </cell>
          <cell r="M140">
            <v>2.8475944924065124</v>
          </cell>
          <cell r="N140">
            <v>3.05</v>
          </cell>
          <cell r="O140">
            <v>3.11</v>
          </cell>
        </row>
        <row r="141">
          <cell r="B141" t="str">
            <v>III кв. 2010 г.</v>
          </cell>
          <cell r="C141" t="str">
            <v>Минрегион 26.07.2010 г. N 28203-кк/08</v>
          </cell>
          <cell r="E141">
            <v>3.27</v>
          </cell>
          <cell r="F141">
            <v>3.27</v>
          </cell>
          <cell r="G141">
            <v>2.806</v>
          </cell>
          <cell r="I141">
            <v>6.03</v>
          </cell>
          <cell r="J141">
            <v>6.03</v>
          </cell>
          <cell r="M141">
            <v>2.8475944924065124</v>
          </cell>
          <cell r="N141">
            <v>3.13</v>
          </cell>
          <cell r="O141">
            <v>3.19</v>
          </cell>
        </row>
        <row r="142">
          <cell r="B142" t="str">
            <v>IV кв. 2010 г.</v>
          </cell>
          <cell r="C142" t="str">
            <v>Минрегион 18.11.2010 № 39160-КК/08</v>
          </cell>
          <cell r="E142">
            <v>3.27</v>
          </cell>
          <cell r="F142">
            <v>3.27</v>
          </cell>
          <cell r="G142">
            <v>2.8370000000000002</v>
          </cell>
          <cell r="I142">
            <v>6.03</v>
          </cell>
          <cell r="J142">
            <v>6.03</v>
          </cell>
          <cell r="M142">
            <v>2.8475944924065124</v>
          </cell>
          <cell r="N142">
            <v>3.13</v>
          </cell>
          <cell r="O142">
            <v>3.19</v>
          </cell>
        </row>
        <row r="143">
          <cell r="B143" t="str">
            <v>I кв. 2011 г.</v>
          </cell>
          <cell r="C143" t="str">
            <v>Минрегион 02.03.2011 № 4511-КК/08</v>
          </cell>
          <cell r="E143">
            <v>3.27</v>
          </cell>
          <cell r="F143">
            <v>3.27</v>
          </cell>
          <cell r="G143">
            <v>2.9359999999999999</v>
          </cell>
          <cell r="I143">
            <v>6.03</v>
          </cell>
          <cell r="J143">
            <v>6.03</v>
          </cell>
          <cell r="M143">
            <v>3.0981828077382856</v>
          </cell>
          <cell r="N143">
            <v>3.13</v>
          </cell>
          <cell r="O143">
            <v>3.19</v>
          </cell>
        </row>
        <row r="144">
          <cell r="B144" t="str">
            <v>II кв. 2011 г.</v>
          </cell>
          <cell r="C144" t="str">
            <v>Минрегион 09.06.2011 № 15076-КК/08</v>
          </cell>
          <cell r="E144">
            <v>3.38</v>
          </cell>
          <cell r="F144">
            <v>3.38</v>
          </cell>
          <cell r="G144">
            <v>2.952</v>
          </cell>
          <cell r="I144">
            <v>6.65</v>
          </cell>
          <cell r="J144">
            <v>6.65</v>
          </cell>
          <cell r="M144">
            <v>3.0981828077382856</v>
          </cell>
          <cell r="N144">
            <v>3.19</v>
          </cell>
          <cell r="O144">
            <v>3.25</v>
          </cell>
        </row>
        <row r="145">
          <cell r="B145" t="str">
            <v>III кв. 2011 г.</v>
          </cell>
          <cell r="C145" t="str">
            <v>Минрегион 15.07.2011 № 18769-АП/08</v>
          </cell>
          <cell r="E145">
            <v>3.48</v>
          </cell>
          <cell r="F145">
            <v>3.48</v>
          </cell>
          <cell r="G145">
            <v>2.9710000000000001</v>
          </cell>
          <cell r="I145">
            <v>6.82</v>
          </cell>
          <cell r="J145">
            <v>6.82</v>
          </cell>
          <cell r="M145">
            <v>3.0981828077382856</v>
          </cell>
          <cell r="N145">
            <v>3.27</v>
          </cell>
          <cell r="O145">
            <v>3.34</v>
          </cell>
        </row>
        <row r="146">
          <cell r="B146" t="str">
            <v>IV кв. 2011 г.</v>
          </cell>
          <cell r="C146" t="str">
            <v>Минрегион 07.11.2011 № 30394-ИП/07</v>
          </cell>
          <cell r="E146">
            <v>3.55</v>
          </cell>
          <cell r="F146">
            <v>3.55</v>
          </cell>
          <cell r="G146">
            <v>2.996</v>
          </cell>
          <cell r="I146">
            <v>6.95</v>
          </cell>
          <cell r="J146">
            <v>6.95</v>
          </cell>
          <cell r="M146">
            <v>3.0981828077382856</v>
          </cell>
          <cell r="N146">
            <v>3.31</v>
          </cell>
          <cell r="O146">
            <v>3.38</v>
          </cell>
        </row>
        <row r="147">
          <cell r="B147" t="str">
            <v>I кв. 2012 г.</v>
          </cell>
          <cell r="C147" t="str">
            <v>Минрегион 28.01.2012 № 4122-ИП/08</v>
          </cell>
          <cell r="E147">
            <v>3.58</v>
          </cell>
          <cell r="F147">
            <v>3.58</v>
          </cell>
          <cell r="G147">
            <v>3.0270000000000001</v>
          </cell>
          <cell r="I147">
            <v>7.06</v>
          </cell>
          <cell r="J147">
            <v>7.06</v>
          </cell>
          <cell r="M147">
            <v>3.2871719590103208</v>
          </cell>
          <cell r="N147">
            <v>3.35</v>
          </cell>
          <cell r="O147">
            <v>3.42</v>
          </cell>
        </row>
        <row r="148">
          <cell r="B148" t="str">
            <v>II кв. 2012 г.</v>
          </cell>
          <cell r="C148" t="str">
            <v>Минрегион 04.05.2012 № 10837-ИП/08</v>
          </cell>
          <cell r="E148">
            <v>3.66</v>
          </cell>
          <cell r="F148">
            <v>3.66</v>
          </cell>
          <cell r="G148">
            <v>3.069</v>
          </cell>
          <cell r="I148">
            <v>7.21</v>
          </cell>
          <cell r="J148">
            <v>7.21</v>
          </cell>
          <cell r="M148">
            <v>3.2871719590103208</v>
          </cell>
          <cell r="N148">
            <v>3.42</v>
          </cell>
          <cell r="O148">
            <v>3.49</v>
          </cell>
        </row>
        <row r="149">
          <cell r="B149" t="str">
            <v>III кв. 2012 г.</v>
          </cell>
          <cell r="C149" t="str">
            <v>Минрегион 03.09.2012 № 23167-АП/08</v>
          </cell>
          <cell r="E149">
            <v>3.74</v>
          </cell>
          <cell r="F149">
            <v>3.74</v>
          </cell>
          <cell r="G149">
            <v>3.101</v>
          </cell>
          <cell r="I149">
            <v>7.38</v>
          </cell>
          <cell r="J149">
            <v>7.38</v>
          </cell>
          <cell r="M149">
            <v>3.2871719590103208</v>
          </cell>
          <cell r="N149">
            <v>3.46</v>
          </cell>
          <cell r="O149">
            <v>3.53</v>
          </cell>
        </row>
        <row r="150">
          <cell r="B150" t="str">
            <v>IV кв. 2012 г.</v>
          </cell>
          <cell r="C150" t="str">
            <v>Госстрой 03.12.2012 № 2836-ИП/12</v>
          </cell>
          <cell r="E150">
            <v>3.82</v>
          </cell>
          <cell r="F150">
            <v>3.82</v>
          </cell>
          <cell r="G150">
            <v>3.1150000000000002</v>
          </cell>
          <cell r="I150">
            <v>7.53</v>
          </cell>
          <cell r="J150">
            <v>7.53</v>
          </cell>
          <cell r="M150">
            <v>3.2871719590103208</v>
          </cell>
          <cell r="N150">
            <v>3.53</v>
          </cell>
          <cell r="O150">
            <v>3.59</v>
          </cell>
        </row>
        <row r="151">
          <cell r="B151" t="str">
            <v>I кв. 2013 г.</v>
          </cell>
          <cell r="C151" t="str">
            <v>Минрегион 12.02.2013 № 1951-ВТ/10</v>
          </cell>
          <cell r="E151">
            <v>3.86</v>
          </cell>
          <cell r="F151">
            <v>3.86</v>
          </cell>
          <cell r="G151">
            <v>3.16</v>
          </cell>
          <cell r="I151">
            <v>7.61</v>
          </cell>
          <cell r="J151">
            <v>7.61</v>
          </cell>
          <cell r="M151">
            <v>3.5041253083050021</v>
          </cell>
          <cell r="N151">
            <v>3.58</v>
          </cell>
          <cell r="O151">
            <v>3.64</v>
          </cell>
        </row>
        <row r="152">
          <cell r="B152" t="str">
            <v>II кв. 2013 г.</v>
          </cell>
          <cell r="C152" t="str">
            <v>Минрегион 07.06.2013 № 9912-СД/10</v>
          </cell>
          <cell r="E152">
            <v>3.9</v>
          </cell>
          <cell r="F152">
            <v>3.9</v>
          </cell>
          <cell r="G152">
            <v>3.1859999999999999</v>
          </cell>
          <cell r="I152">
            <v>7.66</v>
          </cell>
          <cell r="J152">
            <v>7.66</v>
          </cell>
          <cell r="M152">
            <v>3.5041253083050021</v>
          </cell>
          <cell r="N152">
            <v>3.6</v>
          </cell>
          <cell r="O152">
            <v>3.66</v>
          </cell>
        </row>
        <row r="153">
          <cell r="B153" t="str">
            <v>III кв. 2013 г.</v>
          </cell>
          <cell r="C153" t="str">
            <v>Минрегион 29.07.2013 № 13478-СД/10</v>
          </cell>
          <cell r="E153">
            <v>3.94</v>
          </cell>
          <cell r="F153">
            <v>3.94</v>
          </cell>
          <cell r="G153">
            <v>3.2280000000000002</v>
          </cell>
          <cell r="I153">
            <v>7.74</v>
          </cell>
          <cell r="J153">
            <v>7.74</v>
          </cell>
          <cell r="M153">
            <v>3.5041253083050021</v>
          </cell>
          <cell r="N153">
            <v>3.64</v>
          </cell>
          <cell r="O153">
            <v>3.7</v>
          </cell>
        </row>
        <row r="154">
          <cell r="B154" t="str">
            <v>IV кв. 2013 г.</v>
          </cell>
          <cell r="C154" t="str">
            <v>Минрегион 12.11.2013 № 21331-СД/10</v>
          </cell>
          <cell r="E154">
            <v>3.94</v>
          </cell>
          <cell r="F154">
            <v>3.94</v>
          </cell>
          <cell r="G154">
            <v>3.2189999999999999</v>
          </cell>
          <cell r="I154">
            <v>7.74</v>
          </cell>
          <cell r="J154">
            <v>7.74</v>
          </cell>
          <cell r="M154">
            <v>3.5041253083050021</v>
          </cell>
          <cell r="N154">
            <v>3.64</v>
          </cell>
          <cell r="O154">
            <v>3.7</v>
          </cell>
        </row>
        <row r="155">
          <cell r="B155" t="str">
            <v>I кв. 2014 г.</v>
          </cell>
          <cell r="C155" t="str">
            <v>Минстрой 28.02.2014 № 3085-ЕС/08</v>
          </cell>
          <cell r="E155">
            <v>3.94</v>
          </cell>
          <cell r="F155">
            <v>3.94</v>
          </cell>
          <cell r="G155">
            <v>3.222</v>
          </cell>
          <cell r="I155">
            <v>7.74</v>
          </cell>
          <cell r="J155">
            <v>7.74</v>
          </cell>
          <cell r="M155">
            <v>3.7318934533448269</v>
          </cell>
          <cell r="N155">
            <v>3.64</v>
          </cell>
          <cell r="O155">
            <v>3.7</v>
          </cell>
        </row>
        <row r="156">
          <cell r="B156" t="str">
            <v>II кв. 2014 г.</v>
          </cell>
          <cell r="C156" t="str">
            <v>Минстрой 15.05.2014 № 8367-ЕС/08</v>
          </cell>
          <cell r="E156">
            <v>3.96</v>
          </cell>
          <cell r="F156">
            <v>3.96</v>
          </cell>
          <cell r="G156">
            <v>3.2090000000000001</v>
          </cell>
          <cell r="I156">
            <v>7.77</v>
          </cell>
          <cell r="J156">
            <v>7.77</v>
          </cell>
          <cell r="M156">
            <v>3.7318934533448269</v>
          </cell>
          <cell r="N156">
            <v>3.64</v>
          </cell>
          <cell r="O156">
            <v>3.7</v>
          </cell>
        </row>
        <row r="157">
          <cell r="B157" t="str">
            <v>III кв. 2014 г.</v>
          </cell>
          <cell r="C157" t="str">
            <v>Минстрой 04.08.2014 № 15285-ЕС/08</v>
          </cell>
          <cell r="E157">
            <v>4.04</v>
          </cell>
          <cell r="F157">
            <v>4.04</v>
          </cell>
          <cell r="I157">
            <v>7.93</v>
          </cell>
          <cell r="J157">
            <v>7.93</v>
          </cell>
          <cell r="M157">
            <v>3.7318934533448269</v>
          </cell>
          <cell r="N157">
            <v>3.7</v>
          </cell>
          <cell r="O157">
            <v>3.76</v>
          </cell>
        </row>
        <row r="158">
          <cell r="B158" t="str">
            <v>IV кв. 2014 г.</v>
          </cell>
          <cell r="C158" t="str">
            <v>Минстрой 13.11.2014 № 25374-ЮР/08</v>
          </cell>
          <cell r="E158">
            <v>4.0199999999999996</v>
          </cell>
          <cell r="F158">
            <v>4.0199999999999996</v>
          </cell>
          <cell r="I158">
            <v>7.9</v>
          </cell>
          <cell r="J158">
            <v>7.9</v>
          </cell>
          <cell r="M158">
            <v>3.7318934533448269</v>
          </cell>
          <cell r="N158">
            <v>3.7</v>
          </cell>
          <cell r="O158">
            <v>3.76</v>
          </cell>
        </row>
        <row r="159">
          <cell r="B159" t="str">
            <v>I кв. 2015 г.</v>
          </cell>
          <cell r="C159" t="str">
            <v>Минстрой 06.02.2015 № 3004-ЛС/08</v>
          </cell>
          <cell r="E159">
            <v>4.04</v>
          </cell>
          <cell r="F159">
            <v>4.04</v>
          </cell>
          <cell r="I159">
            <v>7.94</v>
          </cell>
          <cell r="J159">
            <v>7.94</v>
          </cell>
          <cell r="M159">
            <v>4.1573293070261377</v>
          </cell>
          <cell r="N159">
            <v>3.73</v>
          </cell>
          <cell r="O159">
            <v>3.79</v>
          </cell>
        </row>
        <row r="160">
          <cell r="B160" t="str">
            <v>II кв. 2015 г.</v>
          </cell>
          <cell r="C160" t="str">
            <v>Минстрой 26.06.2015 №19823-ЮР/08</v>
          </cell>
          <cell r="E160">
            <v>4.04</v>
          </cell>
          <cell r="F160">
            <v>4.04</v>
          </cell>
          <cell r="I160">
            <v>7.94</v>
          </cell>
          <cell r="J160">
            <v>7.94</v>
          </cell>
          <cell r="M160">
            <v>4.1573293070261377</v>
          </cell>
          <cell r="N160">
            <v>3.73</v>
          </cell>
          <cell r="O160">
            <v>3.79</v>
          </cell>
        </row>
        <row r="161">
          <cell r="B161" t="str">
            <v>III кв. 2015 г.</v>
          </cell>
          <cell r="C161" t="str">
            <v>Минстрой 13.08.2015 №25760-ЮР/08</v>
          </cell>
          <cell r="E161">
            <v>4.18</v>
          </cell>
          <cell r="F161">
            <v>4.18</v>
          </cell>
          <cell r="I161">
            <v>8.2100000000000009</v>
          </cell>
          <cell r="J161">
            <v>8.2100000000000009</v>
          </cell>
          <cell r="M161">
            <v>4.1573293070261377</v>
          </cell>
          <cell r="N161">
            <v>3.84</v>
          </cell>
          <cell r="O161">
            <v>3.9</v>
          </cell>
        </row>
        <row r="162">
          <cell r="B162" t="str">
            <v>IV кв. 2015 г.</v>
          </cell>
          <cell r="C162" t="str">
            <v>Минстрой 14.12.2015 №40538-ЕС/05</v>
          </cell>
          <cell r="E162">
            <v>4.25</v>
          </cell>
          <cell r="F162">
            <v>4.25</v>
          </cell>
          <cell r="I162">
            <v>8.36</v>
          </cell>
          <cell r="J162">
            <v>8.36</v>
          </cell>
          <cell r="M162">
            <v>4.1573293070261377</v>
          </cell>
          <cell r="N162">
            <v>3.84</v>
          </cell>
          <cell r="O162">
            <v>3.9</v>
          </cell>
        </row>
        <row r="163">
          <cell r="B163" t="str">
            <v>I кв. 2016 г.</v>
          </cell>
          <cell r="C163" t="str">
            <v>Минстрой 19.02.2016г №4688-ХМ/05</v>
          </cell>
          <cell r="E163">
            <v>4.28</v>
          </cell>
          <cell r="F163">
            <v>4.28</v>
          </cell>
          <cell r="I163">
            <v>8.42</v>
          </cell>
          <cell r="J163">
            <v>8.42</v>
          </cell>
          <cell r="M163">
            <v>3.73</v>
          </cell>
          <cell r="N163">
            <v>3.92</v>
          </cell>
          <cell r="O163">
            <v>3.93</v>
          </cell>
        </row>
        <row r="164">
          <cell r="B164" t="str">
            <v>II кв. 2016 г.</v>
          </cell>
          <cell r="C164" t="str">
            <v>Минстрой 03.06.2016г №17269-ХМ/09</v>
          </cell>
          <cell r="E164">
            <v>4.28</v>
          </cell>
          <cell r="F164">
            <v>4.28</v>
          </cell>
          <cell r="I164">
            <v>8.42</v>
          </cell>
          <cell r="J164">
            <v>8.42</v>
          </cell>
          <cell r="M164">
            <v>3.73</v>
          </cell>
          <cell r="N164">
            <v>3.92</v>
          </cell>
          <cell r="O164">
            <v>3.93</v>
          </cell>
        </row>
        <row r="165">
          <cell r="B165" t="str">
            <v>III кв. 2016 г.</v>
          </cell>
          <cell r="E165">
            <v>4.28</v>
          </cell>
          <cell r="F165">
            <v>4.28</v>
          </cell>
          <cell r="I165">
            <v>8.42</v>
          </cell>
          <cell r="J165">
            <v>8.42</v>
          </cell>
          <cell r="M165">
            <v>3.73</v>
          </cell>
          <cell r="N165">
            <v>3.92</v>
          </cell>
          <cell r="O165">
            <v>3.93</v>
          </cell>
        </row>
        <row r="166">
          <cell r="B166" t="str">
            <v>IV кв. 2016 г.</v>
          </cell>
          <cell r="E166">
            <v>1</v>
          </cell>
          <cell r="F166">
            <v>1</v>
          </cell>
          <cell r="I166">
            <v>1</v>
          </cell>
          <cell r="J166">
            <v>1</v>
          </cell>
          <cell r="M166">
            <v>3.73</v>
          </cell>
          <cell r="N166">
            <v>1</v>
          </cell>
          <cell r="O166">
            <v>1</v>
          </cell>
        </row>
        <row r="167">
          <cell r="B167" t="str">
            <v>I кв. 2017 г.</v>
          </cell>
          <cell r="E167">
            <v>1</v>
          </cell>
          <cell r="F167">
            <v>1</v>
          </cell>
          <cell r="I167">
            <v>1</v>
          </cell>
          <cell r="J167">
            <v>1</v>
          </cell>
          <cell r="M167">
            <v>3.73</v>
          </cell>
          <cell r="N167">
            <v>1</v>
          </cell>
          <cell r="O167">
            <v>1</v>
          </cell>
        </row>
        <row r="168">
          <cell r="B168" t="str">
            <v>II кв. 2017 г.</v>
          </cell>
          <cell r="E168">
            <v>1</v>
          </cell>
          <cell r="F168">
            <v>1</v>
          </cell>
          <cell r="I168">
            <v>1</v>
          </cell>
          <cell r="J168">
            <v>1</v>
          </cell>
          <cell r="M168">
            <v>3.73</v>
          </cell>
          <cell r="N168">
            <v>1</v>
          </cell>
          <cell r="O168">
            <v>1</v>
          </cell>
        </row>
        <row r="169">
          <cell r="B169" t="str">
            <v>III кв. 2017 г.</v>
          </cell>
          <cell r="E169">
            <v>1</v>
          </cell>
          <cell r="F169">
            <v>1</v>
          </cell>
          <cell r="I169">
            <v>1</v>
          </cell>
          <cell r="J169">
            <v>1</v>
          </cell>
          <cell r="M169">
            <v>3.73</v>
          </cell>
          <cell r="N169">
            <v>1</v>
          </cell>
          <cell r="O169">
            <v>1</v>
          </cell>
        </row>
        <row r="170">
          <cell r="B170" t="str">
            <v>IV кв. 2017 г.</v>
          </cell>
          <cell r="E170">
            <v>1</v>
          </cell>
          <cell r="F170">
            <v>1</v>
          </cell>
          <cell r="I170">
            <v>1</v>
          </cell>
          <cell r="J170">
            <v>1</v>
          </cell>
          <cell r="M170">
            <v>3.73</v>
          </cell>
          <cell r="N170">
            <v>1</v>
          </cell>
          <cell r="O170">
            <v>1</v>
          </cell>
        </row>
        <row r="171">
          <cell r="B171" t="str">
            <v>I кв. 2018 г.</v>
          </cell>
          <cell r="E171">
            <v>1</v>
          </cell>
          <cell r="F171">
            <v>1</v>
          </cell>
          <cell r="I171">
            <v>1</v>
          </cell>
          <cell r="J171">
            <v>1</v>
          </cell>
          <cell r="M171">
            <v>3.73</v>
          </cell>
          <cell r="N171">
            <v>1</v>
          </cell>
          <cell r="O171">
            <v>1</v>
          </cell>
        </row>
        <row r="172">
          <cell r="B172" t="str">
            <v>II кв. 2018 г.</v>
          </cell>
          <cell r="E172">
            <v>1</v>
          </cell>
          <cell r="F172">
            <v>1</v>
          </cell>
          <cell r="I172">
            <v>1</v>
          </cell>
          <cell r="J172">
            <v>1</v>
          </cell>
          <cell r="M172">
            <v>3.73</v>
          </cell>
          <cell r="N172">
            <v>1</v>
          </cell>
          <cell r="O172">
            <v>1</v>
          </cell>
        </row>
        <row r="173">
          <cell r="B173" t="str">
            <v>III кв. 2018 г.</v>
          </cell>
          <cell r="E173">
            <v>1</v>
          </cell>
          <cell r="F173">
            <v>1</v>
          </cell>
          <cell r="I173">
            <v>1</v>
          </cell>
          <cell r="J173">
            <v>1</v>
          </cell>
          <cell r="M173">
            <v>3.73</v>
          </cell>
          <cell r="N173">
            <v>1</v>
          </cell>
          <cell r="O173">
            <v>1</v>
          </cell>
        </row>
        <row r="174">
          <cell r="B174" t="str">
            <v>IV кв. 2018 г.</v>
          </cell>
          <cell r="E174">
            <v>1</v>
          </cell>
          <cell r="F174">
            <v>1</v>
          </cell>
          <cell r="I174">
            <v>1</v>
          </cell>
          <cell r="J174">
            <v>1</v>
          </cell>
          <cell r="M174">
            <v>3.73</v>
          </cell>
          <cell r="N174">
            <v>1</v>
          </cell>
          <cell r="O174">
            <v>1</v>
          </cell>
        </row>
        <row r="175">
          <cell r="B175" t="str">
            <v>I кв. 2019 г.</v>
          </cell>
          <cell r="E175">
            <v>1</v>
          </cell>
          <cell r="F175">
            <v>1</v>
          </cell>
          <cell r="I175">
            <v>1</v>
          </cell>
          <cell r="J175">
            <v>1</v>
          </cell>
          <cell r="M175">
            <v>3.73</v>
          </cell>
          <cell r="N175">
            <v>1</v>
          </cell>
          <cell r="O175">
            <v>1</v>
          </cell>
        </row>
        <row r="176">
          <cell r="B176" t="str">
            <v>II кв. 2019 г.</v>
          </cell>
          <cell r="E176">
            <v>1</v>
          </cell>
          <cell r="F176">
            <v>1</v>
          </cell>
          <cell r="I176">
            <v>1</v>
          </cell>
          <cell r="J176">
            <v>1</v>
          </cell>
          <cell r="M176">
            <v>3.73</v>
          </cell>
          <cell r="N176">
            <v>1</v>
          </cell>
          <cell r="O176">
            <v>1</v>
          </cell>
        </row>
        <row r="177">
          <cell r="B177" t="str">
            <v>III кв. 2019 г.</v>
          </cell>
          <cell r="E177">
            <v>1</v>
          </cell>
          <cell r="F177">
            <v>1</v>
          </cell>
          <cell r="I177">
            <v>1</v>
          </cell>
          <cell r="J177">
            <v>1</v>
          </cell>
          <cell r="M177">
            <v>3.73</v>
          </cell>
          <cell r="N177">
            <v>1</v>
          </cell>
          <cell r="O177">
            <v>1</v>
          </cell>
        </row>
        <row r="178">
          <cell r="B178" t="str">
            <v>IV кв. 2019 г.</v>
          </cell>
          <cell r="E178">
            <v>1</v>
          </cell>
          <cell r="F178">
            <v>1</v>
          </cell>
          <cell r="I178">
            <v>1</v>
          </cell>
          <cell r="J178">
            <v>1</v>
          </cell>
          <cell r="M178">
            <v>3.73</v>
          </cell>
          <cell r="N178">
            <v>1</v>
          </cell>
          <cell r="O178">
            <v>1</v>
          </cell>
        </row>
        <row r="179">
          <cell r="B179" t="str">
            <v>I кв. 2020 г.</v>
          </cell>
          <cell r="E179">
            <v>1</v>
          </cell>
          <cell r="F179">
            <v>1</v>
          </cell>
          <cell r="I179">
            <v>1</v>
          </cell>
          <cell r="J179">
            <v>1</v>
          </cell>
          <cell r="M179">
            <v>3.73</v>
          </cell>
          <cell r="N179">
            <v>1</v>
          </cell>
          <cell r="O179">
            <v>1</v>
          </cell>
        </row>
        <row r="180">
          <cell r="B180" t="str">
            <v>II кв. 2020 г.</v>
          </cell>
          <cell r="E180">
            <v>1</v>
          </cell>
          <cell r="F180">
            <v>1</v>
          </cell>
          <cell r="I180">
            <v>1</v>
          </cell>
          <cell r="J180">
            <v>1</v>
          </cell>
          <cell r="M180">
            <v>3.73</v>
          </cell>
          <cell r="N180">
            <v>1</v>
          </cell>
          <cell r="O180">
            <v>1</v>
          </cell>
        </row>
        <row r="181">
          <cell r="B181" t="str">
            <v>III кв. 2020 г.</v>
          </cell>
          <cell r="E181">
            <v>1</v>
          </cell>
          <cell r="F181">
            <v>1</v>
          </cell>
          <cell r="I181">
            <v>1</v>
          </cell>
          <cell r="J181">
            <v>1</v>
          </cell>
          <cell r="M181">
            <v>3.73</v>
          </cell>
          <cell r="N181">
            <v>1</v>
          </cell>
          <cell r="O181">
            <v>1</v>
          </cell>
        </row>
        <row r="182">
          <cell r="B182" t="str">
            <v>IV кв. 2020 г.</v>
          </cell>
          <cell r="E182">
            <v>1</v>
          </cell>
          <cell r="F182">
            <v>1</v>
          </cell>
          <cell r="I182">
            <v>1</v>
          </cell>
          <cell r="J182">
            <v>1</v>
          </cell>
          <cell r="M182">
            <v>3.73</v>
          </cell>
          <cell r="N182">
            <v>1</v>
          </cell>
          <cell r="O182">
            <v>1</v>
          </cell>
        </row>
      </sheetData>
      <sheetData sheetId="11">
        <row r="15">
          <cell r="F15">
            <v>323.95875523401878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ПДР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топография"/>
      <sheetName val="исходные данные"/>
      <sheetName val="расчетные таблицы"/>
      <sheetName val="Смета"/>
      <sheetName val="total"/>
      <sheetName val="Комплектация"/>
      <sheetName val="трубы"/>
      <sheetName val="СМР"/>
      <sheetName val="дороги"/>
      <sheetName val="топо"/>
      <sheetName val="свод"/>
      <sheetName val="свод 3"/>
      <sheetName val="Лист2"/>
      <sheetName val="Сводная"/>
      <sheetName val="Зап-3- СЦБ"/>
      <sheetName val="ИД"/>
      <sheetName val="См3 СЦБ-зап"/>
      <sheetName val="Амур ДОН"/>
      <sheetName val="Шкаф"/>
      <sheetName val="Коэфф1."/>
      <sheetName val="Прайс лист"/>
      <sheetName val="Данные для расчёта сметы"/>
      <sheetName val="1.1."/>
      <sheetName val="Таблица"/>
      <sheetName val="Регионы"/>
      <sheetName val="шаблон"/>
      <sheetName val="СметаСводная Рыб"/>
      <sheetName val="Переменные и константы"/>
      <sheetName val="КП к снег Рыбинская"/>
      <sheetName val="1.3"/>
      <sheetName val="мсн"/>
      <sheetName val="D"/>
      <sheetName val="Смета-Т"/>
      <sheetName val="СметаСводная Колпино"/>
      <sheetName val="СметаСводная"/>
      <sheetName val="оператор"/>
      <sheetName val="исх_данные"/>
      <sheetName val="К"/>
      <sheetName val="OCK1"/>
      <sheetName val="Землеотвод"/>
      <sheetName val="р.Волхов"/>
      <sheetName val="Пример расчета"/>
      <sheetName val="Калплан Кра"/>
      <sheetName val="УП _2004"/>
      <sheetName val="sapactivexlhiddensheet"/>
      <sheetName val="ИДвалка"/>
      <sheetName val="Коэфф"/>
      <sheetName val="Справочные данные"/>
      <sheetName val="Справка"/>
      <sheetName val="Командировочные"/>
      <sheetName val="13.1"/>
      <sheetName val="rvldmrv"/>
      <sheetName val="Смета 1"/>
      <sheetName val="Дополнительные параметры"/>
      <sheetName val="Destination"/>
      <sheetName val="ГАЗ_камаз"/>
      <sheetName val="Влияние паспортов"/>
      <sheetName val="База Геодезия"/>
      <sheetName val="Геодезия"/>
      <sheetName val="База Геология"/>
      <sheetName val="База Гидро"/>
      <sheetName val="Геология"/>
      <sheetName val="Сводная смета"/>
      <sheetName val="Геофизика"/>
      <sheetName val="Экология1"/>
      <sheetName val="См1СИД"/>
      <sheetName val="См2Мост"/>
      <sheetName val="геод"/>
      <sheetName val="КР РП Мост 50-летия"/>
      <sheetName val="ИГ1"/>
      <sheetName val="ст ГТМ"/>
      <sheetName val="Общая часть"/>
      <sheetName val="См 1 наруж.водопровод"/>
      <sheetName val="информация"/>
      <sheetName val="Смета 1свод"/>
      <sheetName val="Лист1"/>
      <sheetName val="Ачинский НПЗ"/>
      <sheetName val="Смета 5 ред.3"/>
      <sheetName val="3труба (П)"/>
      <sheetName val="Смета 1 инж_изыск"/>
      <sheetName val="№1"/>
      <sheetName val="7"/>
      <sheetName val="Геодез"/>
      <sheetName val="Справочники"/>
      <sheetName val="Лист4"/>
      <sheetName val="Общий"/>
      <sheetName val="Дог цена"/>
      <sheetName val="id"/>
      <sheetName val="сводный"/>
    </sheetNames>
    <sheetDataSet>
      <sheetData sheetId="0" refreshError="1">
        <row r="7">
          <cell r="A7" t="str">
            <v>Наименование  строительства, стадии проектирования:Выполнение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  <sheetName val="XLCub"/>
      <sheetName val="Вахит_Д5_Maт Баланс"/>
      <sheetName val="GRAPHS"/>
      <sheetName val="исходные данные"/>
      <sheetName val="3"/>
      <sheetName val="1"/>
      <sheetName val="2"/>
      <sheetName val="изм"/>
      <sheetName val="Обоснование"/>
      <sheetName val="Resources"/>
      <sheetName val="отказы"/>
      <sheetName val="Имущество КпоУИК"/>
      <sheetName val="Финплан"/>
      <sheetName val="обзор"/>
      <sheetName val="EKDEB90"/>
      <sheetName val="Транс_24.01"/>
      <sheetName val="расчетные таблицы"/>
      <sheetName val="ИТ 2001 ЮНГот 5.02"/>
      <sheetName val="топография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свод 2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ПДР"/>
      <sheetName val="топография"/>
      <sheetName val="топо"/>
      <sheetName val="ИД"/>
      <sheetName val="Зап-3- СЦБ"/>
      <sheetName val="Смета"/>
      <sheetName val="исходные данные"/>
      <sheetName val="расчетные таблицы"/>
      <sheetName val="свод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1.1."/>
      <sheetName val="график"/>
      <sheetName val="СМЕТА проект"/>
      <sheetName val="Шкаф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вариант"/>
      <sheetName val="93-110"/>
      <sheetName val="Землеотвод"/>
      <sheetName val="см8"/>
      <sheetName val="СП"/>
      <sheetName val="Пример расчета"/>
      <sheetName val="пятилетка"/>
      <sheetName val="мониторинг"/>
      <sheetName val="Б.Сатка"/>
      <sheetName val="Дополнительные параметры"/>
      <sheetName val="breakdown"/>
      <sheetName val="Форма 2.1"/>
      <sheetName val="РП рек Екатеринбург 2"/>
      <sheetName val="Коэфф"/>
      <sheetName val="№1"/>
      <sheetName val="Командировочные"/>
      <sheetName val="Лист1"/>
      <sheetName val="Обновление"/>
      <sheetName val="Цена"/>
      <sheetName val="Product"/>
      <sheetName val="Смета 1"/>
      <sheetName val="кп_ГК1"/>
      <sheetName val="кп_(2)1"/>
      <sheetName val="свод_31"/>
      <sheetName val="экон_из11"/>
      <sheetName val="экол_из1"/>
      <sheetName val="иск_соор41"/>
      <sheetName val="обсл_моста1"/>
      <sheetName val="нар_осв31"/>
      <sheetName val="пер_ком31"/>
      <sheetName val="сод_дор31"/>
      <sheetName val="изъят_зем_уч31"/>
      <sheetName val="свод_2"/>
      <sheetName val="РП_рек_Екатеринбург_2"/>
      <sheetName val="исходные_данные"/>
      <sheetName val="расчетные_таблицы"/>
      <sheetName val="Зап-3-_СЦБ"/>
      <sheetName val="СметаСводная_Рыб"/>
      <sheetName val="Коэфф1_"/>
      <sheetName val="Амур_ДОН"/>
      <sheetName val="УП__2004"/>
      <sheetName val="Форма_2_1"/>
      <sheetName val="1_1_"/>
      <sheetName val="СМЕТА_проект"/>
      <sheetName val="Прайс_лист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мер_расчета"/>
      <sheetName val="Б_Сатка"/>
      <sheetName val="Дополнительные_параметры"/>
      <sheetName val="СметаСводная Колпино"/>
      <sheetName val="СметаСводная снег"/>
      <sheetName val="ГАЗ_камаз"/>
      <sheetName val="База Геодезия"/>
      <sheetName val="База Геология"/>
      <sheetName val="Сводная см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  <sheetName val="свод 3"/>
      <sheetName val="свод 2"/>
      <sheetName val="топография"/>
      <sheetName val="Лист2"/>
      <sheetName val="исходные данные"/>
      <sheetName val="расчетные таблицы"/>
      <sheetName val="Данные для расчёта сметы"/>
      <sheetName val="Справочные данные"/>
      <sheetName val="геолог"/>
      <sheetName val="total"/>
      <sheetName val="топо"/>
      <sheetName val="Комплектация"/>
      <sheetName val="трубы"/>
      <sheetName val="СМР"/>
      <sheetName val="дороги"/>
      <sheetName val="геол-Ик"/>
      <sheetName val="к.84-к.83"/>
      <sheetName val="Данные_для_расчёта_сметы"/>
      <sheetName val="свод_2"/>
      <sheetName val="свод_3"/>
      <sheetName val="к_84-к_83"/>
      <sheetName val=" М 29 П"/>
      <sheetName val="ПДР"/>
      <sheetName val="Коэфф1."/>
      <sheetName val="1.1"/>
      <sheetName val="График III квартал"/>
      <sheetName val="ИД"/>
      <sheetName val="СметаСводная Рыб"/>
      <sheetName val="СметаСводная"/>
      <sheetName val="свод1"/>
      <sheetName val="ИГ1"/>
      <sheetName val="свод"/>
      <sheetName val="Смета 2"/>
      <sheetName val="3.1"/>
      <sheetName val="сводная"/>
      <sheetName val="График"/>
      <sheetName val="Суточная"/>
      <sheetName val="СС"/>
      <sheetName val="Product"/>
      <sheetName val="Цена"/>
      <sheetName val="Обновление"/>
      <sheetName val="Зап-3- СЦБ"/>
      <sheetName val="Справочник"/>
      <sheetName val="6"/>
      <sheetName val="2 Геология"/>
      <sheetName val="см8"/>
      <sheetName val="СметаСводная снег"/>
      <sheetName val="1.2"/>
      <sheetName val="Пример расчета"/>
      <sheetName val="Лист1"/>
      <sheetName val="Геодезия-1.1"/>
      <sheetName val="База Геодезия"/>
      <sheetName val="База Геология"/>
      <sheetName val="Сводная смета"/>
      <sheetName val="sapactivexlhiddensheet"/>
      <sheetName val="ВП полн"/>
      <sheetName val="СМЕТА проект"/>
      <sheetName val="Объемы работ по ПВ"/>
      <sheetName val="СПЕЦИФИКА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ЭХЗ"/>
      <sheetName val="Смета"/>
      <sheetName val="Summary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РП"/>
      <sheetName val="Смета 1"/>
      <sheetName val="данные"/>
      <sheetName val="Баланс"/>
      <sheetName val="СМЕТА проект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шаблон"/>
      <sheetName val="РС "/>
      <sheetName val="свод 3"/>
      <sheetName val="SakhNIPI5"/>
      <sheetName val="геолог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Дополнительные параметры"/>
      <sheetName val="13_1"/>
      <sheetName val="ЛЧ"/>
      <sheetName val="Leistungsakt"/>
      <sheetName val="Свод объем"/>
      <sheetName val="Дог цена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_общ"/>
      <sheetName val="таблица_руководству"/>
      <sheetName val="Суточная_добыча_за_неделю"/>
      <sheetName val="СметаСводная_павильон"/>
      <sheetName val="1155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Акт выбора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2-stage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СМЕТА_проект1"/>
      <sheetName val="1_31"/>
      <sheetName val="К_рын1"/>
      <sheetName val="Сводная_смета1"/>
      <sheetName val="РС_"/>
      <sheetName val="свод_31"/>
      <sheetName val="справ_2"/>
      <sheetName val="Пояснение_"/>
      <sheetName val="ПДР_ООО_&quot;Юкос_ФБЦ&quot;1"/>
      <sheetName val="Прибыль_опл1"/>
      <sheetName val="3_11"/>
      <sheetName val="Коммерческие_расходы1"/>
      <sheetName val="13_11"/>
      <sheetName val="исходные_данные1"/>
      <sheetName val="расчетные_таблицы1"/>
      <sheetName val="Лист_опроса1"/>
      <sheetName val="СметаСводная_Колпино1"/>
      <sheetName val="HP_и_оргтехника1"/>
      <sheetName val="СметаСводная_снег1"/>
      <sheetName val="СметаСводная_павильон1"/>
      <sheetName val="Перечень_ИУ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смета_2_проект__работы"/>
      <sheetName val="Амур_ДОН1"/>
      <sheetName val="Ачинский_НПЗ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м3_СЦБ-зап1"/>
      <sheetName val="Смета_21"/>
      <sheetName val="Перечень_Заказчиков1"/>
      <sheetName val="Капитальные_затраты1"/>
      <sheetName val="Opex_personnel_(Term_facs)1"/>
      <sheetName val="КП_(2)1"/>
      <sheetName val="2_2_1"/>
      <sheetName val="Переменные_и_константы1"/>
      <sheetName val="Б_Сатка1"/>
      <sheetName val="р_Волхов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выборка_на22_июня"/>
      <sheetName val="3труба_(П)"/>
      <sheetName val="Объемы_работ_по_ПВ"/>
      <sheetName val="Бл_электр_"/>
      <sheetName val="Таблица_5"/>
      <sheetName val="Таблица_3"/>
      <sheetName val="1_401_2"/>
      <sheetName val="Source_lists"/>
      <sheetName val="PO_Data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Имя"/>
      <sheetName val="Смета 2 эл.монтаж"/>
      <sheetName val="Смета 1 общестроит"/>
      <sheetName val="basa"/>
      <sheetName val="СВ 2"/>
      <sheetName val="1.2_"/>
      <sheetName val="Base"/>
      <sheetName val="Технический лист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анализ 2003_2004исполнение МТО"/>
      <sheetName val="Main list"/>
      <sheetName val="41"/>
      <sheetName val="Приложение 2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эл_химз_3"/>
      <sheetName val="геология_3"/>
      <sheetName val="Смета2_проект__раб_2"/>
      <sheetName val="Зап-3-_СЦБ2"/>
      <sheetName val="свод_22"/>
      <sheetName val="Данные_для_расчёта_сметы2"/>
      <sheetName val="Смета_12"/>
      <sheetName val="6_143"/>
      <sheetName val="6_3_13"/>
      <sheetName val="6_203"/>
      <sheetName val="6_4_13"/>
      <sheetName val="6_11_1__сторонние3"/>
      <sheetName val="8_14_КР_(списание)ОПСТИКР3"/>
      <sheetName val="Production_and_Spend1"/>
      <sheetName val="6_14_КР2"/>
      <sheetName val="Пример_расчета2"/>
      <sheetName val="СметаСводная_Рыб2"/>
      <sheetName val="Коэфф1_2"/>
      <sheetName val="Прайс_лист2"/>
      <sheetName val="к_84-к_832"/>
      <sheetName val="См_1_наруж_водопровод2"/>
      <sheetName val="Разработка_проекта2"/>
      <sheetName val="КП_НовоКов2"/>
      <sheetName val="ст_ГТМ1"/>
      <sheetName val="изыскания_21"/>
      <sheetName val="КП_к_ГК1"/>
      <sheetName val="Таблица_21"/>
      <sheetName val="Текущие_цены2"/>
      <sheetName val="отчет_эл_эн__20002"/>
      <sheetName val="суб_подряд2"/>
      <sheetName val="ПСБ_-_ОЭ2"/>
      <sheetName val="СметаСводная_1_оч2"/>
      <sheetName val="6_31"/>
      <sheetName val="6_71"/>
      <sheetName val="6_3_1_31"/>
      <sheetName val="свод_(2)1"/>
      <sheetName val="Калплан_ОИ2_Макм_крестики1"/>
      <sheetName val="Св__смета1"/>
      <sheetName val="РБС_ИЗМ11"/>
      <sheetName val="кп_ГК1"/>
      <sheetName val="Справочные_данные1"/>
      <sheetName val="смета_СИД1"/>
      <sheetName val="ресурсная_вед_1"/>
      <sheetName val="Калплан_Кра1"/>
      <sheetName val="6_11_новый1"/>
      <sheetName val="Объем_работ"/>
      <sheetName val="ТЗ_АСУ-1"/>
      <sheetName val="Виды_работ_АСО"/>
      <sheetName val="таблица_руко_"/>
      <sheetName val="2_Геология"/>
      <sheetName val="ИД_СМР"/>
      <sheetName val="ФОТ_для_смет"/>
      <sheetName val="таблица_руко_1"/>
      <sheetName val="Вспом_"/>
      <sheetName val="ПД-2_2"/>
      <sheetName val="1_14"/>
      <sheetName val="1_7"/>
      <sheetName val="РАСПРЕД_ПО_ПРОЦЕСС"/>
      <sheetName val="Исх_"/>
      <sheetName val="ИД_ПНР"/>
      <sheetName val="см_5_ОДД_"/>
      <sheetName val="ПС"/>
      <sheetName val="эл_химз_4"/>
      <sheetName val="геология_4"/>
      <sheetName val="Смета2_проект__раб_3"/>
      <sheetName val="РС_1"/>
      <sheetName val="Зап-3-_СЦБ3"/>
      <sheetName val="свод_23"/>
      <sheetName val="Данные_для_расчёта_сметы3"/>
      <sheetName val="СМЕТА_проект2"/>
      <sheetName val="Смета_13"/>
      <sheetName val="6_144"/>
      <sheetName val="6_3_14"/>
      <sheetName val="6_204"/>
      <sheetName val="6_4_14"/>
      <sheetName val="6_11_1__сторонние4"/>
      <sheetName val="8_14_КР_(списание)ОПСТИКР4"/>
      <sheetName val="Production_and_Spend2"/>
      <sheetName val="6_14_КР3"/>
      <sheetName val="Пример_расчета3"/>
      <sheetName val="СметаСводная_Рыб3"/>
      <sheetName val="Коэфф1_3"/>
      <sheetName val="Прайс_лист3"/>
      <sheetName val="1_32"/>
      <sheetName val="К_рын2"/>
      <sheetName val="Сводная_смета2"/>
      <sheetName val="свод_32"/>
      <sheetName val="к_84-к_833"/>
      <sheetName val="справ_3"/>
      <sheetName val="Пояснение_1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2"/>
      <sheetName val="исходные_данные2"/>
      <sheetName val="расчетные_таблицы2"/>
      <sheetName val="Лист_опроса2"/>
      <sheetName val="СметаСводная_Колпино2"/>
      <sheetName val="HP_и_оргтехника2"/>
      <sheetName val="СметаСводная_снег2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Таблица_22"/>
      <sheetName val="смета_2_проект__работы1"/>
      <sheetName val="Амур_ДОН2"/>
      <sheetName val="Ачинский_НПЗ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3_СЦБ-зап2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кп_ГК2"/>
      <sheetName val="Справочные_данные2"/>
      <sheetName val="Б_Сатка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Source_lists1"/>
      <sheetName val="PO_Data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Раб_АУ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Объем_работ1"/>
      <sheetName val="ТЗ_АСУ-11"/>
      <sheetName val="Виды_работ_АСО1"/>
      <sheetName val="2_Геология1"/>
      <sheetName val="ИД_СМР1"/>
      <sheetName val="ФОТ_для_смет1"/>
      <sheetName val="таблица_руко_2"/>
      <sheetName val="Вспом_1"/>
      <sheetName val="ПД-2_21"/>
      <sheetName val="1_141"/>
      <sheetName val="1_71"/>
      <sheetName val="РАСПРЕД_ПО_ПРОЦЕСС1"/>
      <sheetName val="Исх_1"/>
      <sheetName val="ИД_ПНР1"/>
      <sheetName val="см_5_ОДД_1"/>
      <sheetName val="таблица_руко "/>
      <sheetName val="эл_химз_5"/>
      <sheetName val="геология_5"/>
      <sheetName val="Смета2_проект__раб_4"/>
      <sheetName val="РС_2"/>
      <sheetName val="Зап-3-_СЦБ4"/>
      <sheetName val="свод_24"/>
      <sheetName val="Данные_для_расчёта_сметы4"/>
      <sheetName val="СМЕТА_проект3"/>
      <sheetName val="Смета_14"/>
      <sheetName val="6_145"/>
      <sheetName val="6_3_15"/>
      <sheetName val="6_205"/>
      <sheetName val="6_4_15"/>
      <sheetName val="6_11_1__сторонние5"/>
      <sheetName val="8_14_КР_(списание)ОПСТИКР5"/>
      <sheetName val="Production_and_Spend3"/>
      <sheetName val="6_14_КР4"/>
      <sheetName val="Пример_расчета4"/>
      <sheetName val="СметаСводная_Рыб4"/>
      <sheetName val="Коэфф1_4"/>
      <sheetName val="Прайс_лист4"/>
      <sheetName val="1_33"/>
      <sheetName val="К_рын3"/>
      <sheetName val="Сводная_смета3"/>
      <sheetName val="свод_33"/>
      <sheetName val="к_84-к_834"/>
      <sheetName val="справ_4"/>
      <sheetName val="Пояснение_2"/>
      <sheetName val="См_1_наруж_водопровод4"/>
      <sheetName val="Разработка_проекта4"/>
      <sheetName val="КП_НовоКов4"/>
      <sheetName val="ПДР_ООО_&quot;Юкос_ФБЦ&quot;3"/>
      <sheetName val="Прибыль_опл3"/>
      <sheetName val="3_13"/>
      <sheetName val="Коммерческие_расходы3"/>
      <sheetName val="13_13"/>
      <sheetName val="исходные_данные3"/>
      <sheetName val="расчетные_таблицы3"/>
      <sheetName val="Лист_опроса3"/>
      <sheetName val="СметаСводная_Колпино3"/>
      <sheetName val="HP_и_оргтехника3"/>
      <sheetName val="СметаСводная_снег3"/>
      <sheetName val="СметаСводная_павильон3"/>
      <sheetName val="Перечень_ИУ3"/>
      <sheetName val="ст_ГТМ3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изыскания_23"/>
      <sheetName val="КП_к_ГК3"/>
      <sheetName val="Таблица_23"/>
      <sheetName val="смета_2_проект__работы2"/>
      <sheetName val="Амур_ДОН3"/>
      <sheetName val="Ачинский_НПЗ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Текущие_цены4"/>
      <sheetName val="отчет_эл_эн__20004"/>
      <sheetName val="№5_СУБ_Инж_защ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3_1_ТХ3"/>
      <sheetName val="3_53"/>
      <sheetName val="суб_подряд4"/>
      <sheetName val="ПСБ_-_ОЭ4"/>
      <sheetName val="См3_СЦБ-зап3"/>
      <sheetName val="Смета_23"/>
      <sheetName val="СметаСводная_1_оч4"/>
      <sheetName val="Перечень_Заказчиков3"/>
      <sheetName val="Капитальные_затраты3"/>
      <sheetName val="Opex_personnel_(Term_facs)3"/>
      <sheetName val="КП_(2)3"/>
      <sheetName val="2_2_3"/>
      <sheetName val="6_33"/>
      <sheetName val="6_73"/>
      <sheetName val="6_3_1_33"/>
      <sheetName val="Переменные_и_константы3"/>
      <sheetName val="свод_(2)3"/>
      <sheetName val="Калплан_ОИ2_Макм_крестики3"/>
      <sheetName val="Св__смета3"/>
      <sheetName val="РБС_ИЗМ13"/>
      <sheetName val="кп_ГК3"/>
      <sheetName val="Справочные_данные3"/>
      <sheetName val="Б_Сатка3"/>
      <sheetName val="смета_СИД3"/>
      <sheetName val="ресурсная_вед_3"/>
      <sheetName val="р_Волхов3"/>
      <sheetName val="Калплан_Кра3"/>
      <sheetName val="6_11_новый3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Source_lists2"/>
      <sheetName val="PO_Data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Раб_АУ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Объем_работ2"/>
      <sheetName val="ТЗ_АСУ-12"/>
      <sheetName val="Виды_работ_АСО2"/>
      <sheetName val="2_Геология2"/>
      <sheetName val="ИД_СМР2"/>
      <sheetName val="ФОТ_для_смет2"/>
      <sheetName val="Вспом_2"/>
      <sheetName val="ПД-2_22"/>
      <sheetName val="1_142"/>
      <sheetName val="1_72"/>
      <sheetName val="РАСПРЕД_ПО_ПРОЦЕСС2"/>
      <sheetName val="Исх_2"/>
      <sheetName val="ИД_ПНР2"/>
      <sheetName val="см_5_ОДД_2"/>
      <sheetName val="Смета_2_эл_монтаж"/>
      <sheetName val="Смета_1_общестроит"/>
      <sheetName val="СВ_2"/>
      <sheetName val="1_2_"/>
      <sheetName val="Технический_лист"/>
      <sheetName val="кап_ремонт"/>
      <sheetName val="Ограничения_шаблон"/>
      <sheetName val="Причины_отклонений"/>
      <sheetName val="Статус_работы"/>
      <sheetName val="Уровень_графика"/>
      <sheetName val="анализ_2003_2004исполнение_МТО"/>
      <sheetName val="Main_list"/>
      <sheetName val="Приложение_2"/>
      <sheetName val="_Свод"/>
      <sheetName val="Договорная_цена"/>
      <sheetName val="аванс_по_ОС"/>
      <sheetName val="Авансы_выданные"/>
      <sheetName val="Кред__задолж_"/>
      <sheetName val="таблица_руко_3"/>
      <sheetName val="КБК ДПК"/>
      <sheetName val="расчеты"/>
      <sheetName val="Пра_x0000_с_лист"/>
      <sheetName val="исключ ЭХЗ"/>
      <sheetName val="БДР"/>
      <sheetName val="геол"/>
      <sheetName val="Должности"/>
      <sheetName val="3 Сл.-структура затрат"/>
      <sheetName val="Исходная"/>
      <sheetName val="ГАЗ_камаз"/>
      <sheetName val="№2Гидромет."/>
      <sheetName val="№2Геолог"/>
      <sheetName val="№2Геолог с.п."/>
      <sheetName val="№3Экологи (2этап)"/>
      <sheetName val="const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  <sheetName val="Форма 2.1"/>
      <sheetName val="ПД-2.1"/>
      <sheetName val="СВ"/>
      <sheetName val="Настройки"/>
      <sheetName val="Коэффициенты"/>
      <sheetName val="1.1"/>
      <sheetName val="1.2-1"/>
      <sheetName val="1.2-2"/>
      <sheetName val="1.2-3"/>
      <sheetName val="1.2-4"/>
      <sheetName val="1.2-5"/>
      <sheetName val="1.3.1"/>
      <sheetName val="1.3.2"/>
      <sheetName val="1.3.3"/>
      <sheetName val="1.4.1.1"/>
      <sheetName val="1.4.1.2"/>
      <sheetName val="1.4.1.3"/>
      <sheetName val="1.4.1.5"/>
      <sheetName val="1.5"/>
      <sheetName val="№2.1"/>
      <sheetName val="№2.2-1"/>
      <sheetName val="№2.2-2"/>
      <sheetName val="№2.2-3 "/>
      <sheetName val="2.2-5 "/>
      <sheetName val="№2.3.1"/>
      <sheetName val="№2.3.2"/>
      <sheetName val="2.3.3"/>
      <sheetName val="2.4.1.1"/>
      <sheetName val="2.4.1.3"/>
      <sheetName val="№3.1"/>
      <sheetName val="№3.2-1"/>
      <sheetName val="№3.2-2"/>
      <sheetName val="№3.2-3"/>
      <sheetName val="3.2-5 "/>
      <sheetName val="3.3.1"/>
      <sheetName val="3.3.2"/>
      <sheetName val="3.3.3"/>
      <sheetName val="3.4.1.3"/>
      <sheetName val="2.6"/>
      <sheetName val="2.7"/>
      <sheetName val="4.1"/>
      <sheetName val="4.2"/>
      <sheetName val="4.3"/>
      <sheetName val="4.4"/>
      <sheetName val="4.5"/>
      <sheetName val="4.6"/>
      <sheetName val="4.7"/>
      <sheetName val="4.9"/>
      <sheetName val="4.10"/>
      <sheetName val="4.10 (3)"/>
      <sheetName val="4.10 (2)"/>
      <sheetName val="4.11"/>
      <sheetName val="4.12"/>
      <sheetName val="4.13"/>
      <sheetName val="4.14"/>
      <sheetName val="4.15"/>
      <sheetName val="4.16"/>
      <sheetName val="4.17"/>
      <sheetName val="4.18"/>
      <sheetName val="4.19"/>
      <sheetName val="5.1"/>
      <sheetName val="5.2"/>
      <sheetName val="5.3"/>
      <sheetName val="5.4"/>
      <sheetName val="5.5"/>
      <sheetName val="5.6"/>
      <sheetName val="5.7"/>
      <sheetName val="5.8"/>
      <sheetName val="Настройка"/>
      <sheetName val="База ВОП"/>
      <sheetName val="База ПИР"/>
      <sheetName val="2.1"/>
      <sheetName val="2.2"/>
      <sheetName val="2.3"/>
      <sheetName val="2.3.2"/>
      <sheetName val="2.4"/>
      <sheetName val="2.5"/>
      <sheetName val=" Ком"/>
      <sheetName val="2.3.лаб"/>
      <sheetName val="3.1земля"/>
      <sheetName val="6.1-7.1"/>
      <sheetName val="рекульт"/>
      <sheetName val="ГО и ЧС"/>
      <sheetName val="ДПБ"/>
      <sheetName val="№3"/>
      <sheetName val="№1 СИД"/>
      <sheetName val="№2 Ком дьяк"/>
      <sheetName val="№3.2"/>
      <sheetName val="№3.3"/>
      <sheetName val="СВ смета"/>
      <sheetName val="№3.4"/>
      <sheetName val="№4 ПДЛУ и ЗУ"/>
      <sheetName val="№5 ППиМТ"/>
      <sheetName val="№6.1 ТГВ"/>
      <sheetName val="№6.2 ЭХЗ"/>
      <sheetName val="№6.3 ЭС (согл )"/>
      <sheetName val="№6.4 КИП"/>
      <sheetName val="№6.5 Согл (КИП) "/>
      <sheetName val="№6.6 МЕО "/>
      <sheetName val="№6.7 ПожБ (ПД)"/>
      <sheetName val="№6.8 Пром без (ПД)"/>
      <sheetName val="№6.9 эк аспект"/>
      <sheetName val="№6.10 ОВОС"/>
      <sheetName val="№6.11 отвод"/>
      <sheetName val="№6.12 рекул"/>
      <sheetName val="№6.13 отход"/>
      <sheetName val="№6.14 выброс"/>
      <sheetName val="№6.15 ИБ (ПД)"/>
      <sheetName val="№6.16 ИБ (РД)"/>
      <sheetName val="Производство электроэнергии"/>
      <sheetName val="Т11"/>
      <sheetName val="Т12"/>
      <sheetName val="Т7"/>
      <sheetName val="W28"/>
      <sheetName val="сводная (2)"/>
      <sheetName val="Список_объектов"/>
      <sheetName val="СмРучБур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GLOBAL"/>
      <sheetName val="Прочее"/>
      <sheetName val="ЛЧ Р"/>
      <sheetName val="тем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 refreshError="1"/>
      <sheetData sheetId="1685" refreshError="1"/>
      <sheetData sheetId="1686" refreshError="1"/>
      <sheetData sheetId="1687" refreshError="1"/>
      <sheetData sheetId="1688"/>
      <sheetData sheetId="1689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РАСЧЕТ СМЕТЫ"/>
      <sheetName val="топография"/>
      <sheetName val="свод 3"/>
      <sheetName val="свод 2"/>
      <sheetName val="ПДР"/>
      <sheetName val="топо"/>
      <sheetName val="Данные для расчёта сметы"/>
      <sheetName val="total"/>
      <sheetName val="Комплектация"/>
      <sheetName val="трубы"/>
      <sheetName val="СМР"/>
      <sheetName val="дороги"/>
      <sheetName val="СметаСводная Рыб"/>
      <sheetName val="Б.Сатка"/>
      <sheetName val="Исполнение по оборуд_"/>
      <sheetName val="исходные данные"/>
      <sheetName val="расчетные таблицы"/>
      <sheetName val="Лист2"/>
      <sheetName val="кп ГК"/>
      <sheetName val="информация"/>
      <sheetName val="93-110"/>
      <sheetName val="ИД"/>
      <sheetName val="УП _2004"/>
      <sheetName val="СметаСводная"/>
      <sheetName val="ВСТО-трасса_2-вар_ТЭО"/>
      <sheetName val="ВСТО-трасса_1-вар_РД"/>
      <sheetName val="ВСТО-трасса_1-вар_ТЭО"/>
      <sheetName val="ВСТО-трасса_2-вар_РД"/>
      <sheetName val="КП"/>
      <sheetName val="Ик_2006"/>
      <sheetName val="Амур_ДОН"/>
      <sheetName val="ВСТО_РП__км_570_-_км_1088"/>
      <sheetName val="ВСТО_ВЛ_вдол__км_570_-_км_1088_"/>
      <sheetName val="Сопутствующие_сооружения"/>
      <sheetName val="ВСТО_ОИ_км_570_-_км_1088_"/>
      <sheetName val="ВСТО_500км_-_160_рек"/>
      <sheetName val="14_рек_ОИ"/>
      <sheetName val="14_рек_ТЭО"/>
      <sheetName val="14рек_РД"/>
      <sheetName val="Амур_ОИ_(2_вар_)"/>
      <sheetName val="Амур_ТЭО"/>
      <sheetName val="Амур_РП"/>
      <sheetName val="Д2-246_(2)"/>
      <sheetName val="Д1-252__(2)"/>
      <sheetName val="Д_1_-253_(2)"/>
      <sheetName val="Д_2_-253_(2)"/>
      <sheetName val="Д_2-285_(2)"/>
      <sheetName val="Д_2-497_(2)"/>
      <sheetName val="Д_2-499_(2)"/>
      <sheetName val="Д_1-565_(3)"/>
      <sheetName val="Д_1-565_(4)"/>
      <sheetName val="Дон_Др_1"/>
      <sheetName val="Перевозная_исп"/>
      <sheetName val="ВЛ_Филино"/>
      <sheetName val="ВСТО_2700-2850"/>
      <sheetName val="От_п_ст__119"/>
      <sheetName val="Пл_рег_давл_"/>
      <sheetName val="от_НПС_Коломна"/>
      <sheetName val="От_фидера_Индустрия"/>
      <sheetName val="НПС1_с_Печ"/>
      <sheetName val="ПС_220-100"/>
      <sheetName val="ВЛ_Ухта-НПС2"/>
      <sheetName val="ВЛ_Стэц-НПС2_(2)"/>
      <sheetName val="ВЛ_110_-ПС_Ухта"/>
      <sheetName val="ПС_100_при_НПС_2"/>
      <sheetName val="ВЛ_155-157ис_г"/>
      <sheetName val="ОтНПС_Коломна_Сев_Кол_Исп_гид"/>
      <sheetName val="Дружба_овраги"/>
      <sheetName val="Д2_-134"/>
      <sheetName val="Д1-252_"/>
      <sheetName val="Д_1_-253"/>
      <sheetName val="Д_2_-253"/>
      <sheetName val="Д_2-285"/>
      <sheetName val="Д_2-497"/>
      <sheetName val="Д_2-499"/>
      <sheetName val="Д_1-565"/>
      <sheetName val="ДОН_Печора"/>
      <sheetName val="ТЭО_Печора"/>
      <sheetName val="ОИ_Печора_"/>
      <sheetName val="ОИ_Хар-Инд"/>
      <sheetName val="ТЭО_Хар-Инд_"/>
      <sheetName val="ОИ_Печора__(2)"/>
      <sheetName val="ОИ_Хар-Инд_(2)"/>
      <sheetName val="ТЭО_Хар-Инд__(2)"/>
      <sheetName val="Реки_Брянск(пртр)"/>
      <sheetName val="Мал__водоток-Урал"/>
      <sheetName val="Китай_РД_"/>
      <sheetName val="Амур_РД"/>
      <sheetName val="Св_Нос"/>
      <sheetName val="Смета_(3)"/>
      <sheetName val="791-797_БТС"/>
      <sheetName val="Данные_для_расчёта_сметы"/>
      <sheetName val="к.84-к.83"/>
      <sheetName val="СМЕТА проект"/>
      <sheetName val="sapactivexlhiddensheet"/>
      <sheetName val="Calc"/>
      <sheetName val="Дополнительные параметры"/>
      <sheetName val="Прибыль опл"/>
      <sheetName val="13.1"/>
      <sheetName val="в работу"/>
      <sheetName val="Шкаф"/>
      <sheetName val="Коэфф1."/>
      <sheetName val="Прайс лист"/>
      <sheetName val="Destination"/>
      <sheetName val="Смета 1свод"/>
      <sheetName val="Упр"/>
      <sheetName val="СметаСводная павильон"/>
      <sheetName val=""/>
      <sheetName val="list"/>
      <sheetName val="РП"/>
      <sheetName val="мсн"/>
      <sheetName val="КП (2)"/>
      <sheetName val="База Геология"/>
      <sheetName val="Лист опроса"/>
      <sheetName val="График"/>
      <sheetName val="Геология"/>
      <sheetName val="Геофизик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ная смета"/>
      <sheetName val="Объемы работ по ПВ"/>
      <sheetName val="шаблон"/>
      <sheetName val="Переменные и константы"/>
      <sheetName val="Геодезия-1.1"/>
      <sheetName val="09-10-0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График"/>
      <sheetName val="Пример расчета"/>
      <sheetName val="ПДР ООО &quot;Юкос ФБЦ&quot;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Шкаф"/>
      <sheetName val="Коэфф1."/>
      <sheetName val="Прайс лист"/>
      <sheetName val="Табл38-7"/>
      <sheetName val="вариант"/>
      <sheetName val="СС"/>
      <sheetName val="свод 2"/>
      <sheetName val="Баланс (Ф1)"/>
      <sheetName val="Прибыль опл"/>
      <sheetName val="data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КП (2)"/>
      <sheetName val="13.1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2002(v2)"/>
      <sheetName val="справ.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сохранить"/>
      <sheetName val="3.1"/>
      <sheetName val="Коммерческие расходы"/>
      <sheetName val="Лист опроса"/>
      <sheetName val="HP и оргтехника"/>
      <sheetName val="Лист2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отчет эл_эн  2000"/>
      <sheetName val="См3 СЦБ-зап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Calc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Коэф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База"/>
      <sheetName val="Полигон - ИЭИ "/>
      <sheetName val="Ком"/>
      <sheetName val="АСУ-линия-1"/>
      <sheetName val="ТЗ АСУ-1"/>
      <sheetName val="Виды работ АСО"/>
      <sheetName val="таблица_руко_x0019__x0015__x0009__x0003__x000c__x0011__x0011_"/>
      <sheetName val="ᄀᄀᄀᄀᄀᄀᄀᄀᄀᄀᄀᄀᄀᄀᄀᄀᄀ"/>
      <sheetName val="#ССЫЛКА"/>
      <sheetName val="СМ_x000b__x0011__x0012__x000c__x0011__x0011__x0011__x0011__x0011__x0011_"/>
      <sheetName val="2-stage"/>
      <sheetName val="Объем работ"/>
      <sheetName val="MararashAA"/>
      <sheetName val="ПРОЦЕНТЫ"/>
      <sheetName val="Бл.электр."/>
      <sheetName val="ИД СМР"/>
      <sheetName val="таблица_руко_x0019__x0015_ _x0003__x000c__x0011__x0011_"/>
      <sheetName val="2 Геология"/>
      <sheetName val="ЛС_РЕС"/>
      <sheetName val="Норм"/>
      <sheetName val="ФОТ для смет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СМ"/>
      <sheetName val="8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СМИС"/>
      <sheetName val="Вспом."/>
      <sheetName val="УКП"/>
      <sheetName val="БД"/>
      <sheetName val="Лист4"/>
      <sheetName val="Общий"/>
      <sheetName val="ТабР"/>
      <sheetName val="ИД ПНР"/>
      <sheetName val="41"/>
      <sheetName val="basa"/>
      <sheetName val="Обор"/>
      <sheetName val="СВ 2"/>
      <sheetName val="Main list"/>
      <sheetName val="кап.ремонт"/>
      <sheetName val="1.2_"/>
      <sheetName val="Base"/>
      <sheetName val="3_гидромет"/>
      <sheetName val="Приложение 2"/>
      <sheetName val=" Свод"/>
      <sheetName val="пофакторный"/>
      <sheetName val="РАСШИФ_ЦЕХ_РАСХ"/>
      <sheetName val="топ"/>
      <sheetName val="анализ 2003_2004исполнение МТО"/>
      <sheetName val="Дог_рас"/>
      <sheetName val="Ограничения шаблон"/>
      <sheetName val="Лист"/>
      <sheetName val="Исх"/>
      <sheetName val="Имя"/>
      <sheetName val="Технический лист"/>
      <sheetName val="Причины отклонений"/>
      <sheetName val="Статус работы"/>
      <sheetName val="Уровень графика"/>
      <sheetName val="КБК ДПК"/>
      <sheetName val="расчеты"/>
      <sheetName val="Пра_x0000_с_лист"/>
      <sheetName val="исключ ЭХЗ"/>
      <sheetName val="БДР"/>
      <sheetName val="геол"/>
      <sheetName val="Должности"/>
      <sheetName val="3 Сл.-структура затрат"/>
      <sheetName val="Исходная"/>
      <sheetName val="Договорная цена"/>
      <sheetName val="ГАЗ_камаз"/>
      <sheetName val="Тестовый"/>
      <sheetName val="№2Гидромет."/>
      <sheetName val="№2Геолог"/>
      <sheetName val="№2Геолог с.п."/>
      <sheetName val="№3Экологи (2этап)"/>
      <sheetName val="сводны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 refreshError="1"/>
      <sheetData sheetId="30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ПДР"/>
      <sheetName val="свод 2"/>
      <sheetName val="РасчетКомандир1"/>
      <sheetName val="РасчетКомандир2"/>
      <sheetName val="свод 3"/>
      <sheetName val="топо"/>
      <sheetName val="Зап-3- СЦБ"/>
      <sheetName val="Данные для расчёта сметы"/>
      <sheetName val="Шкаф"/>
      <sheetName val="Коэфф1."/>
      <sheetName val="Прайс лист"/>
      <sheetName val="исходные данные"/>
      <sheetName val="расчетные таблицы"/>
      <sheetName val="См3 СЦБ-зап"/>
      <sheetName val="СметаСводная Рыб"/>
      <sheetName val="эл_химз_"/>
      <sheetName val="геология_"/>
      <sheetName val="Лист1"/>
      <sheetName val="Обновление"/>
      <sheetName val="Цена"/>
      <sheetName val="Product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УП _2004"/>
      <sheetName val="геолог"/>
      <sheetName val="Справка"/>
      <sheetName val="свод_2"/>
      <sheetName val="свод_3"/>
      <sheetName val="Зап-3-_СЦБ"/>
      <sheetName val="Данные_для_расчёта_сметы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эл_химз_2"/>
      <sheetName val="геология_2"/>
      <sheetName val="свод_21"/>
      <sheetName val="свод_31"/>
      <sheetName val="Зап-3-_СЦБ1"/>
      <sheetName val="Данные_для_расчёта_сметы1"/>
      <sheetName val="6_142"/>
      <sheetName val="6_3_12"/>
      <sheetName val="6_202"/>
      <sheetName val="6_4_12"/>
      <sheetName val="6_11_1__сторонние2"/>
      <sheetName val="8_14_КР_(списание)ОПСТИКР2"/>
      <sheetName val="Коэфф1_1"/>
      <sheetName val="Прайс_лист1"/>
      <sheetName val="Справочные_данные"/>
      <sheetName val="Амур_ДОН"/>
      <sheetName val="кп_ГК"/>
      <sheetName val="Б_Сатка"/>
      <sheetName val="Исполнение_по_оборуд_"/>
      <sheetName val="исходные_данные"/>
      <sheetName val="расчетные_таблицы"/>
      <sheetName val="УП__2004"/>
      <sheetName val="См3_СЦБ-зап"/>
      <sheetName val="СметаСводная_Рыб1"/>
      <sheetName val="Смета2_проект__раб_1"/>
      <sheetName val="Production_and_Spend"/>
      <sheetName val="6_14_КР1"/>
      <sheetName val="Пример_расчета1"/>
      <sheetName val="1_3"/>
      <sheetName val="К_рын"/>
      <sheetName val="Сводная_смета"/>
      <sheetName val="к_84-к_831"/>
      <sheetName val="СМЕТА_проект1"/>
      <sheetName val="справ_1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"/>
      <sheetName val="Прибыль_опл"/>
      <sheetName val="3_1"/>
      <sheetName val="Коммерческие_расходы"/>
      <sheetName val="13_11"/>
      <sheetName val="Лист_опроса1"/>
      <sheetName val="СметаСводная_Колпино"/>
      <sheetName val="HP_и_оргтехника1"/>
      <sheetName val="СметаСводная_снег1"/>
      <sheetName val="СметаСводная_павильон"/>
      <sheetName val="Перечень_ИУ"/>
      <sheetName val="ст_ГТМ"/>
      <sheetName val="таблица_руководству"/>
      <sheetName val="Суточная_добыча_за_неделю"/>
      <sheetName val="Хаттон_90_90_Femco"/>
      <sheetName val="Таблица_4_АСУТП"/>
      <sheetName val="Смета_5_2__Кусты25,29,31,65"/>
      <sheetName val="свод_общ"/>
      <sheetName val="изыскания_2"/>
      <sheetName val="КП_к_ГК"/>
      <sheetName val="Смета_11"/>
      <sheetName val="Таблица_2"/>
      <sheetName val="смета_2_проект__работы"/>
      <sheetName val="Ачинский_НПЗ"/>
      <sheetName val="СС_замеч_с_ответами"/>
      <sheetName val="в_работу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20_Кредиты_краткосрочные"/>
      <sheetName val="Текущие_цены1"/>
      <sheetName val="отчет_эл_эн__20001"/>
      <sheetName val="№5_СУБ_Инж_защ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3_1_ТХ"/>
      <sheetName val="3_5"/>
      <sheetName val="суб_подряд1"/>
      <sheetName val="ПСБ_-_ОЭ1"/>
      <sheetName val="Смета_2"/>
      <sheetName val="СметаСводная_1_оч1"/>
      <sheetName val="Перечень_Заказчиков"/>
      <sheetName val="Капитальные_затраты"/>
      <sheetName val="Opex_personnel_(Term_facs)"/>
      <sheetName val="КП_(2)"/>
      <sheetName val="2_2_"/>
      <sheetName val="6_3"/>
      <sheetName val="6_7"/>
      <sheetName val="6_3_1_3"/>
      <sheetName val="Переменные_и_константы"/>
      <sheetName val="свод_(2)"/>
      <sheetName val="Калплан_ОИ2_Макм_крестики"/>
      <sheetName val="Св__смета"/>
      <sheetName val="РБС_ИЗМ1"/>
      <sheetName val="смета_СИД"/>
      <sheetName val="ресурсная_вед_"/>
      <sheetName val="р_Волхов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"/>
      <sheetName val="Табл_2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см_5_ОДД_"/>
      <sheetName val="эл_химз_3"/>
      <sheetName val="геология_3"/>
      <sheetName val="свод_22"/>
      <sheetName val="свод_32"/>
      <sheetName val="Зап-3-_СЦБ2"/>
      <sheetName val="Данные_для_расчёта_сметы2"/>
      <sheetName val="6_143"/>
      <sheetName val="6_3_13"/>
      <sheetName val="6_203"/>
      <sheetName val="6_4_13"/>
      <sheetName val="6_11_1__сторонние3"/>
      <sheetName val="8_14_КР_(списание)ОПСТИКР3"/>
      <sheetName val="Коэфф1_2"/>
      <sheetName val="Прайс_лист2"/>
      <sheetName val="Справочные_данные1"/>
      <sheetName val="Амур_ДОН1"/>
      <sheetName val="кп_ГК1"/>
      <sheetName val="Б_Сатка1"/>
      <sheetName val="Исполнение_по_оборуд_1"/>
      <sheetName val="исходные_данные1"/>
      <sheetName val="расчетные_таблицы1"/>
      <sheetName val="УП__20041"/>
      <sheetName val="См3_СЦБ-зап1"/>
      <sheetName val="СметаСводная_Рыб2"/>
      <sheetName val="Смета2_проект__раб_2"/>
      <sheetName val="Production_and_Spend1"/>
      <sheetName val="6_14_КР2"/>
      <sheetName val="Пример_расчета2"/>
      <sheetName val="1_31"/>
      <sheetName val="К_рын1"/>
      <sheetName val="Сводная_смета1"/>
      <sheetName val="к_84-к_832"/>
      <sheetName val="СМЕТА_проект2"/>
      <sheetName val="справ_2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2"/>
      <sheetName val="Лист_опроса2"/>
      <sheetName val="СметаСводная_Колпино1"/>
      <sheetName val="HP_и_оргтехника2"/>
      <sheetName val="СметаСводная_снег2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Смета_12"/>
      <sheetName val="Таблица_21"/>
      <sheetName val="смета_2_проект__работы1"/>
      <sheetName val="Ачинский_НПЗ1"/>
      <sheetName val="СС_замеч_с_ответами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1"/>
      <sheetName val="Табл_21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см_5_ОДД_1"/>
      <sheetName val="эл_химз_4"/>
      <sheetName val="геология_4"/>
      <sheetName val="свод_23"/>
      <sheetName val="свод_33"/>
      <sheetName val="Зап-3-_СЦБ3"/>
      <sheetName val="Данные_для_расчёта_сметы3"/>
      <sheetName val="6_144"/>
      <sheetName val="6_3_14"/>
      <sheetName val="6_204"/>
      <sheetName val="6_4_14"/>
      <sheetName val="6_11_1__сторонние4"/>
      <sheetName val="8_14_КР_(списание)ОПСТИКР4"/>
      <sheetName val="Коэфф1_3"/>
      <sheetName val="Прайс_лист3"/>
      <sheetName val="Справочные_данные2"/>
      <sheetName val="Амур_ДОН2"/>
      <sheetName val="кп_ГК2"/>
      <sheetName val="Б_Сатка2"/>
      <sheetName val="Исполнение_по_оборуд_2"/>
      <sheetName val="исходные_данные2"/>
      <sheetName val="расчетные_таблицы2"/>
      <sheetName val="УП__20042"/>
      <sheetName val="См3_СЦБ-зап2"/>
      <sheetName val="СметаСводная_Рыб3"/>
      <sheetName val="Смета2_проект__раб_3"/>
      <sheetName val="Production_and_Spend2"/>
      <sheetName val="6_14_КР3"/>
      <sheetName val="Пример_расчета3"/>
      <sheetName val="1_32"/>
      <sheetName val="К_рын2"/>
      <sheetName val="Сводная_смета2"/>
      <sheetName val="к_84-к_833"/>
      <sheetName val="СМЕТА_проект3"/>
      <sheetName val="справ_3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3"/>
      <sheetName val="Лист_опроса3"/>
      <sheetName val="СметаСводная_Колпино2"/>
      <sheetName val="HP_и_оргтехника3"/>
      <sheetName val="СметаСводная_снег3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Смета_13"/>
      <sheetName val="Таблица_22"/>
      <sheetName val="смета_2_проект__работы2"/>
      <sheetName val="Ачинский_НПЗ2"/>
      <sheetName val="СС_замеч_с_ответами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2"/>
      <sheetName val="Табл_22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см_5_ОДД_2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ГАЗ_камаз"/>
      <sheetName val="#ССЫЛКА"/>
      <sheetName val="3труба_(П)"/>
      <sheetName val="Объемы_работ_по_ПВ"/>
      <sheetName val="Таблица_5"/>
      <sheetName val="Таблица_3"/>
      <sheetName val="1_401_2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Source_lists"/>
      <sheetName val="Сводная_"/>
      <sheetName val="7_ТХ_Сети_(кор)"/>
      <sheetName val="Tier_311208"/>
      <sheetName val="PO_Data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Объем_работ"/>
      <sheetName val="Бл_электр_"/>
      <sheetName val="ТЗ_АСУ-1"/>
      <sheetName val="Виды_работ_АСО"/>
      <sheetName val="таблица_руко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/>
      <sheetData sheetId="222"/>
      <sheetData sheetId="223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ПДР"/>
      <sheetName val="см8"/>
      <sheetName val="DATA"/>
      <sheetName val="Списки"/>
      <sheetName val="вариант"/>
      <sheetName val="Обновление"/>
      <sheetName val="Цена"/>
      <sheetName val="Product"/>
      <sheetName val="6.14_КР"/>
      <sheetName val="Summary"/>
      <sheetName val="свод 2"/>
      <sheetName val="Прилож"/>
      <sheetName val="все"/>
      <sheetName val="Табл38-7"/>
      <sheetName val="Зап-3- СЦБ"/>
      <sheetName val="информация"/>
      <sheetName val="Кредиты"/>
      <sheetName val="Нормы"/>
      <sheetName val="Текущие цены"/>
      <sheetName val="рабочий"/>
      <sheetName val="окраска"/>
      <sheetName val="отчет эл_эн  2000"/>
      <sheetName val="Пример расчета"/>
      <sheetName val="СметаСводная Рыб"/>
      <sheetName val="13.1"/>
      <sheetName val="Счет-Фактура"/>
      <sheetName val="к.84-к.83"/>
      <sheetName val="Коэфф1."/>
      <sheetName val="График"/>
      <sheetName val="ПОДПИСИ"/>
      <sheetName val="РАСЧЕТ"/>
      <sheetName val="КП (2)"/>
      <sheetName val="Бюджет"/>
      <sheetName val="Norm"/>
      <sheetName val="К.рын"/>
      <sheetName val="Сводная смета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Source lists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3_гидромет"/>
      <sheetName val="ПРОЦЕНТЫ"/>
      <sheetName val="MararashAA"/>
      <sheetName val="АСУ-линия-1"/>
      <sheetName val="ТЗ АСУ-1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2 Геология"/>
      <sheetName val="Объем работ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база"/>
      <sheetName val="П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эл_химз_3"/>
      <sheetName val="КП_(2)1"/>
      <sheetName val="свод_31"/>
      <sheetName val="СМЕТА_проект1"/>
      <sheetName val="1_31"/>
      <sheetName val="К_рын1"/>
      <sheetName val="Сводная_смета1"/>
      <sheetName val="Переменные_и_константы1"/>
      <sheetName val="СметаСводная_павильон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р_Волхов1"/>
      <sheetName val="Opex_personnel_(Term_facs)1"/>
      <sheetName val="Капитальные_затраты1"/>
      <sheetName val="3_11"/>
      <sheetName val="Коммерческие_расходы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КП_к_снег_Рыбинская1"/>
      <sheetName val="Раб_АУ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ДДС_(Форма_№3)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эл_химз_4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Данные_для_расчёта_сметы2"/>
      <sheetName val="Текущие_цены2"/>
      <sheetName val="6_31"/>
      <sheetName val="6_71"/>
      <sheetName val="6_3_1_31"/>
      <sheetName val="отчет_эл_эн__20002"/>
      <sheetName val="свод_22"/>
      <sheetName val="Зап-3-_СЦБ2"/>
      <sheetName val="Пример_расчета2"/>
      <sheetName val="СметаСводная_Рыб2"/>
      <sheetName val="к_84-к_832"/>
      <sheetName val="13_12"/>
      <sheetName val="Коэфф1_2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2"/>
      <sheetName val="свод_(2)1"/>
      <sheetName val="Калплан_ОИ2_Макм_крестики1"/>
      <sheetName val="СметаСводная_павильон2"/>
      <sheetName val="Св__смета1"/>
      <sheetName val="РБС_ИЗМ11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1"/>
      <sheetName val="Таблица_4_АСУТП2"/>
      <sheetName val="ст_ГТМ1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2"/>
      <sheetName val="ПСБ_-_ОЭ2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1"/>
      <sheetName val="ресурсная_вед_1"/>
      <sheetName val="р_Волхов2"/>
      <sheetName val="КП_к_ГК1"/>
      <sheetName val="изыскания_21"/>
      <sheetName val="Калплан_Кра1"/>
      <sheetName val="6_11_новый1"/>
      <sheetName val="Opex_personnel_(Term_facs)2"/>
      <sheetName val="Капитальные_затраты2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Раб_АУ1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ДДС_(Форма_№3)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ЕТС_(ф)"/>
      <sheetName val="Исх1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лч_и_кам"/>
      <sheetName val="ТЗ_АСУ-1"/>
      <sheetName val="ИД_СМР"/>
      <sheetName val="Вспом_"/>
      <sheetName val="2_Геология"/>
      <sheetName val="Объем_работ"/>
      <sheetName val="Виды_работ_АСО"/>
      <sheetName val="таблица_руко_1"/>
      <sheetName val="ФОТ_для_смет"/>
      <sheetName val="таблица_руко_"/>
      <sheetName val="КБК_ДПК"/>
      <sheetName val="исх-данные"/>
      <sheetName val="Исх. данные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13_13"/>
      <sheetName val="свод_23"/>
      <sheetName val="Зап-3-_СЦБ3"/>
      <sheetName val="Пример_расчета3"/>
      <sheetName val="СметаСводная_Рыб3"/>
      <sheetName val="Текущие_цены3"/>
      <sheetName val="отчет_эл_эн__20003"/>
      <sheetName val="к_84-к_833"/>
      <sheetName val="Коэфф1_3"/>
      <sheetName val="6_32"/>
      <sheetName val="6_72"/>
      <sheetName val="6_3_1_32"/>
      <sheetName val="Смета2_проект__раб_3"/>
      <sheetName val="Смета_13"/>
      <sheetName val="Production_and_Spend2"/>
      <sheetName val="Прайс_лист3"/>
      <sheetName val="См_1_наруж_водопровод3"/>
      <sheetName val="Разработка_проекта3"/>
      <sheetName val="КП_НовоКов3"/>
      <sheetName val="СметаСводная_1_оч3"/>
      <sheetName val="свод_(2)2"/>
      <sheetName val="Калплан_ОИ2_Макм_крестики2"/>
      <sheetName val="Св__смета2"/>
      <sheetName val="РБС_ИЗМ12"/>
      <sheetName val="Таблица_22"/>
      <sheetName val="ст_ГТМ2"/>
      <sheetName val="кп_ГК2"/>
      <sheetName val="Справочные_данные2"/>
      <sheetName val="суб_подряд3"/>
      <sheetName val="ПСБ_-_ОЭ3"/>
      <sheetName val="смета_СИД2"/>
      <sheetName val="ресурсная_вед_2"/>
      <sheetName val="КП_к_ГК2"/>
      <sheetName val="изыскания_22"/>
      <sheetName val="Калплан_Кра2"/>
      <sheetName val="6_11_новый2"/>
      <sheetName val="Пояснение_2"/>
      <sheetName val="смета_2_проект__работы2"/>
      <sheetName val="СтрЗапасов_(2)2"/>
      <sheetName val="PwC_Copies_from_old_models_--&gt;2"/>
      <sheetName val="Сравнение_ДПН_факт_06-072"/>
      <sheetName val="НМ_расчеты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РС_2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ТЗ_АСУ-11"/>
      <sheetName val="ИД_СМР1"/>
      <sheetName val="Вспом_1"/>
      <sheetName val="2_Геология1"/>
      <sheetName val="Объем_работ1"/>
      <sheetName val="Виды_работ_АСО1"/>
      <sheetName val="таблица_руко_2"/>
      <sheetName val="ФОТ_для_смет1"/>
      <sheetName val="КБК_ДПК1"/>
      <sheetName val="ЕТС_(ф)1"/>
      <sheetName val="эл_химз_5"/>
      <sheetName val="геология_5"/>
      <sheetName val="6_145"/>
      <sheetName val="6_3_15"/>
      <sheetName val="6_205"/>
      <sheetName val="6_4_15"/>
      <sheetName val="6_11_1__сторонние5"/>
      <sheetName val="8_14_КР_(списание)ОПСТИКР5"/>
      <sheetName val="Данные_для_расчёта_сметы4"/>
      <sheetName val="6_14_КР4"/>
      <sheetName val="13_14"/>
      <sheetName val="свод_24"/>
      <sheetName val="Зап-3-_СЦБ4"/>
      <sheetName val="Пример_расчета4"/>
      <sheetName val="СметаСводная_Рыб4"/>
      <sheetName val="Текущие_цены4"/>
      <sheetName val="отчет_эл_эн__20004"/>
      <sheetName val="к_84-к_834"/>
      <sheetName val="Коэфф1_4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СМЕТА_проект3"/>
      <sheetName val="Production_and_Spend3"/>
      <sheetName val="Прайс_лист4"/>
      <sheetName val="1_33"/>
      <sheetName val="К_рын3"/>
      <sheetName val="Сводная_смета3"/>
      <sheetName val="См_1_наруж_водопровод4"/>
      <sheetName val="Разработка_проекта4"/>
      <sheetName val="КП_НовоКов4"/>
      <sheetName val="СметаСводная_1_оч4"/>
      <sheetName val="Переменные_и_константы3"/>
      <sheetName val="свод_(2)3"/>
      <sheetName val="Калплан_ОИ2_Макм_крестики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6_11_новый3"/>
      <sheetName val="Opex_personnel_(Term_facs)3"/>
      <sheetName val="Капитальные_затраты3"/>
      <sheetName val="Пояснение_3"/>
      <sheetName val="3_13"/>
      <sheetName val="Коммерческие_расходы3"/>
      <sheetName val="смета_2_проект__работы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2_2_3"/>
      <sheetName val="СтрЗапасов_(2)3"/>
      <sheetName val="PwC_Copies_from_old_models_--&gt;3"/>
      <sheetName val="Сравнение_ДПН_факт_06-073"/>
      <sheetName val="НМ_расчеты3"/>
      <sheetName val="КП_к_снег_Рыбинская3"/>
      <sheetName val="Коэф_КВ3"/>
      <sheetName val="Смета_терзем3"/>
      <sheetName val="Кал_план_Жукова_даты_-_не_надо3"/>
      <sheetName val="матер_3"/>
      <sheetName val="КП_Прим_(3)3"/>
      <sheetName val="кп_(3)3"/>
      <sheetName val="фонтан_разбитый23"/>
      <sheetName val="Баланс_(Ф1)3"/>
      <sheetName val="Смета_3_Гидролог3"/>
      <sheetName val="Записка_СЦБ3"/>
      <sheetName val="РС_3"/>
      <sheetName val="Source_lists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PO_Data2"/>
      <sheetName val="Раб_А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ТЗ_АСУ-12"/>
      <sheetName val="ИД_СМР2"/>
      <sheetName val="Вспом_2"/>
      <sheetName val="2_Геология2"/>
      <sheetName val="Объем_работ2"/>
      <sheetName val="Виды_работ_АСО2"/>
      <sheetName val="таблица_руко "/>
      <sheetName val="ФОТ_для_смет2"/>
      <sheetName val="КБК_ДПК2"/>
      <sheetName val="ЕТС_(ф)2"/>
      <sheetName val="таблица_руко_3"/>
      <sheetName val="эл_химз_6"/>
      <sheetName val="геология_6"/>
      <sheetName val="6_146"/>
      <sheetName val="6_3_16"/>
      <sheetName val="6_206"/>
      <sheetName val="6_4_16"/>
      <sheetName val="6_11_1__сторонние6"/>
      <sheetName val="8_14_КР_(списание)ОПСТИКР6"/>
      <sheetName val="Данные_для_расчёта_сметы5"/>
      <sheetName val="6_14_КР5"/>
      <sheetName val="13_15"/>
      <sheetName val="свод_25"/>
      <sheetName val="Зап-3-_СЦБ5"/>
      <sheetName val="Пример_расчета5"/>
      <sheetName val="СметаСводная_Рыб5"/>
      <sheetName val="Текущие_цены5"/>
      <sheetName val="отчет_эл_эн__20005"/>
      <sheetName val="к_84-к_835"/>
      <sheetName val="Коэфф1_5"/>
      <sheetName val="6_34"/>
      <sheetName val="6_74"/>
      <sheetName val="6_3_1_34"/>
      <sheetName val="КП_(2)4"/>
      <sheetName val="свод_34"/>
      <sheetName val="Смета2_проект__раб_5"/>
      <sheetName val="Смета_15"/>
      <sheetName val="СМЕТА_проект4"/>
      <sheetName val="Production_and_Spend4"/>
      <sheetName val="Прайс_лист5"/>
      <sheetName val="1_34"/>
      <sheetName val="К_рын4"/>
      <sheetName val="Сводная_смета4"/>
      <sheetName val="См_1_наруж_водопровод5"/>
      <sheetName val="Разработка_проекта5"/>
      <sheetName val="КП_НовоКов5"/>
      <sheetName val="СметаСводная_1_оч5"/>
      <sheetName val="Переменные_и_константы4"/>
      <sheetName val="свод_(2)4"/>
      <sheetName val="Калплан_ОИ2_Макм_крестики4"/>
      <sheetName val="СметаСводная_павильон4"/>
      <sheetName val="Св__смета4"/>
      <sheetName val="РБС_ИЗМ14"/>
      <sheetName val="СметаСводная_снег4"/>
      <sheetName val="Лист_опроса4"/>
      <sheetName val="Исполнение__освоение_по_закупк4"/>
      <sheetName val="Исполнение_для_Ускова4"/>
      <sheetName val="Выборка_по_отсыпкам4"/>
      <sheetName val="ИП__отсыпки_4"/>
      <sheetName val="ИП__отсыпки_ФОТ_диз_т_4"/>
      <sheetName val="ИП__отсыпки___выборка_4"/>
      <sheetName val="Исполнение_по_оборуд_4"/>
      <sheetName val="Исполнение_по_оборуд___2_4"/>
      <sheetName val="Исполнение_сжато4"/>
      <sheetName val="Форма_для_бурения4"/>
      <sheetName val="Форма_для_КС4"/>
      <sheetName val="Форма_для_ГР4"/>
      <sheetName val="Смета_1свод4"/>
      <sheetName val="таблица_руководству4"/>
      <sheetName val="Суточная_добыча_за_неделю4"/>
      <sheetName val="Прибыль_опл4"/>
      <sheetName val="№5_СУБ_Инж_защ4"/>
      <sheetName val="HP_и_оргтехника4"/>
      <sheetName val="Таблица_24"/>
      <sheetName val="Таблица_4_АСУТП4"/>
      <sheetName val="ст_ГТМ4"/>
      <sheetName val="ПДР_ООО_&quot;Юкос_ФБЦ&quot;4"/>
      <sheetName val="исходные_данные4"/>
      <sheetName val="расчетные_таблицы4"/>
      <sheetName val="Амур_ДОН4"/>
      <sheetName val="кп_ГК4"/>
      <sheetName val="Справочные_данные4"/>
      <sheetName val="Б_Сатка4"/>
      <sheetName val="справ_5"/>
      <sheetName val="Перечень_ИУ4"/>
      <sheetName val="3_1_ТХ4"/>
      <sheetName val="СметаСводная_Колпино4"/>
      <sheetName val="3_54"/>
      <sheetName val="суб_подряд5"/>
      <sheetName val="ПСБ_-_ОЭ5"/>
      <sheetName val="Смета_24"/>
      <sheetName val="Ачинский_НПЗ4"/>
      <sheetName val="См3_СЦБ-зап4"/>
      <sheetName val="Хаттон_90_90_Femco4"/>
      <sheetName val="свод_общ4"/>
      <sheetName val="Смета_5_2__Кусты25,29,31,654"/>
      <sheetName val="смета_СИД4"/>
      <sheetName val="ресурсная_вед_4"/>
      <sheetName val="р_Волхов4"/>
      <sheetName val="КП_к_ГК4"/>
      <sheetName val="изыскания_24"/>
      <sheetName val="Калплан_Кра4"/>
      <sheetName val="6_11_новый4"/>
      <sheetName val="Opex_personnel_(Term_facs)4"/>
      <sheetName val="Капитальные_затраты4"/>
      <sheetName val="Пояснение_4"/>
      <sheetName val="3_14"/>
      <sheetName val="Коммерческие_расходы4"/>
      <sheetName val="смета_2_проект__работы4"/>
      <sheetName val="СС_замеч_с_ответами4"/>
      <sheetName val="УП__20044"/>
      <sheetName val="в_работу4"/>
      <sheetName val="3_24"/>
      <sheetName val="3_34"/>
      <sheetName val="Р2_14"/>
      <sheetName val="Р2_24"/>
      <sheetName val="Удельные(проф_)4"/>
      <sheetName val="Константы_и_результаты4"/>
      <sheetName val="расчет_№34"/>
      <sheetName val="20_Кредиты_краткосрочные4"/>
      <sheetName val="Перечень_Заказчиков4"/>
      <sheetName val="2_2_4"/>
      <sheetName val="СтрЗапасов_(2)4"/>
      <sheetName val="PwC_Copies_from_old_models_--&gt;4"/>
      <sheetName val="Сравнение_ДПН_факт_06-074"/>
      <sheetName val="НМ_расчеты4"/>
      <sheetName val="КП_к_снег_Рыбинская4"/>
      <sheetName val="Коэф_КВ4"/>
      <sheetName val="Смета_терзем4"/>
      <sheetName val="Кал_план_Жукова_даты_-_не_надо4"/>
      <sheetName val="матер_4"/>
      <sheetName val="КП_Прим_(3)4"/>
      <sheetName val="кп_(3)4"/>
      <sheetName val="фонтан_разбитый24"/>
      <sheetName val="Баланс_(Ф1)4"/>
      <sheetName val="Смета_3_Гидролог4"/>
      <sheetName val="Записка_СЦБ4"/>
      <sheetName val="РС_4"/>
      <sheetName val="Source_lists3"/>
      <sheetName val="Общая_часть3"/>
      <sheetName val="Табл_54"/>
      <sheetName val="Табл_24"/>
      <sheetName val="См_№3_ОПР3"/>
      <sheetName val="см_№6_АВЗУ_и_ГПЗУ3"/>
      <sheetName val="Input_Assumptions3"/>
      <sheetName val="см_№1_1_Геодезические_работы_3"/>
      <sheetName val="см_№1_4_Экология_3"/>
      <sheetName val="АСУ_ТП_1_этап_ПД3"/>
      <sheetName val="Расчет_курса3"/>
      <sheetName val="Курс_доллара3"/>
      <sheetName val="Календарь_новый3"/>
      <sheetName val="Смета_№_1_ИИ_линия3"/>
      <sheetName val="Дополнительные_параметры3"/>
      <sheetName val="Свод_объем3"/>
      <sheetName val="Дог_цена3"/>
      <sheetName val="выборка_на22_июня3"/>
      <sheetName val="3труба_(П)3"/>
      <sheetName val="Объемы_работ_по_ПВ3"/>
      <sheetName val="Таблица_53"/>
      <sheetName val="Таблица_33"/>
      <sheetName val="1_401_23"/>
      <sheetName val="PO_Data3"/>
      <sheetName val="Раб_АУ3"/>
      <sheetName val="р_Нева4"/>
      <sheetName val="р_Молога4"/>
      <sheetName val="18_рек_Ю-Х4"/>
      <sheetName val="нпс_Палкино4"/>
      <sheetName val="Россия_-_Китай4"/>
      <sheetName val="КМ_210-2384"/>
      <sheetName val="БТС-2_км_405-4594"/>
      <sheetName val="БТС-2_км_405-4534"/>
      <sheetName val="БТС-2_км_313-3524"/>
      <sheetName val="БТС-2_км326-3524"/>
      <sheetName val="Улейма_И4"/>
      <sheetName val="Белая_УБКА4"/>
      <sheetName val="км_72-75р_Левоннька4"/>
      <sheetName val="киенгоп-н_Челны_км_104-2064"/>
      <sheetName val="ВЛ_Урдома4"/>
      <sheetName val="Вл_Микунь_Урдома4"/>
      <sheetName val="ВЛ_Синдор-Микунь4"/>
      <sheetName val="Тон_Чермасан4"/>
      <sheetName val="Трасса_км_16-1474"/>
      <sheetName val="трасса_0-764"/>
      <sheetName val="Колва_784"/>
      <sheetName val="Гидрология__р_Колва_км_384"/>
      <sheetName val="ПСП_4"/>
      <sheetName val="Новая_сводка_(до_бюджета)_(2)5"/>
      <sheetName val="Что_пришло5"/>
      <sheetName val="влад-таблица_(2)5"/>
      <sheetName val="Новая_сводка_(до_бюджета)5"/>
      <sheetName val="Новая_сводка5"/>
      <sheetName val="Общие_расходы5"/>
      <sheetName val="Новая_сводка_(по_бюджету)5"/>
      <sheetName val="Íîâàÿ_ñâîäêà_(äî_áþäæåòà)_(2)5"/>
      <sheetName val="×òî_ïðèøëî5"/>
      <sheetName val="âëàä-òàáëèöà_(2)5"/>
      <sheetName val="Íîâàÿ_ñâîäêà_(äî_áþäæåòà)5"/>
      <sheetName val="Íîâàÿ_ñâîäêà5"/>
      <sheetName val="Îáùèå_ðàñõîäû5"/>
      <sheetName val="Íîâàÿ_ñâîäêà_(ïî_áþäæåòó)5"/>
      <sheetName val="6_10_15"/>
      <sheetName val="6_7_3_ТН5"/>
      <sheetName val="6_16"/>
      <sheetName val="6_52-свод4"/>
      <sheetName val="ДДС_(Форма_№3)3"/>
      <sheetName val="Сводная_3"/>
      <sheetName val="7_ТХ_Сети_(кор)3"/>
      <sheetName val="Tier_3112083"/>
      <sheetName val="Акт_выбора3"/>
      <sheetName val="См_№7_Эл_3"/>
      <sheetName val="См_№8_Пож_3"/>
      <sheetName val="См_№3_ВиК3"/>
      <sheetName val="Сметы_за_сопровождение3"/>
      <sheetName val="См_3_АСУ3"/>
      <sheetName val="Полигон_-_ИЭИ_3"/>
      <sheetName val="Смета_ТЗ_АСУ-163"/>
      <sheetName val="База_Геодезия3"/>
      <sheetName val="База_Геология3"/>
      <sheetName val="База_Геофизика3"/>
      <sheetName val="4_1_13"/>
      <sheetName val="исп_1_1_13"/>
      <sheetName val="База_Гидро3"/>
      <sheetName val="4_2_13"/>
      <sheetName val="исп_1_1_23"/>
      <sheetName val="Исп__смета_этап_1_1,_1_23"/>
      <sheetName val="Бл_электр_3"/>
      <sheetName val="лч_и_кам3"/>
      <sheetName val="ТЗ_АСУ-13"/>
      <sheetName val="ИД_СМР3"/>
      <sheetName val="Вспом_3"/>
      <sheetName val="2_Геология3"/>
      <sheetName val="Объем_работ3"/>
      <sheetName val="Виды_работ_АСО3"/>
      <sheetName val="ФОТ_для_смет3"/>
      <sheetName val="КБК_ДПК3"/>
      <sheetName val="ЕТС_(ф)3"/>
      <sheetName val="Main_list"/>
      <sheetName val="ПД-2_2"/>
      <sheetName val="1_14"/>
      <sheetName val="1_7"/>
      <sheetName val="таблица_руко_4"/>
      <sheetName val="8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Д ПНР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Технический лист"/>
      <sheetName val="анализ 2003_2004исполнение МТО"/>
      <sheetName val="Приложение 2"/>
      <sheetName val="Промер глуб"/>
      <sheetName val="41"/>
      <sheetName val=" Свод"/>
      <sheetName val="Договорная цена"/>
      <sheetName val="ГАЗ_камаз"/>
      <sheetName val="Имя"/>
      <sheetName val="Пра_x0000_с_лист"/>
      <sheetName val="исключ ЭХЗ"/>
      <sheetName val="БДР"/>
      <sheetName val="3 Сл.-структура затрат"/>
      <sheetName val="геол"/>
      <sheetName val="Тестовый"/>
      <sheetName val="№2Гидромет."/>
      <sheetName val="№2Геолог"/>
      <sheetName val="№2Геолог с.п."/>
      <sheetName val="№3Экологи (2этап)"/>
      <sheetName val="сводный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Исходная"/>
      <sheetName val="Пра"/>
      <sheetName val="ПС 110 кВ (доп)"/>
      <sheetName val="Panduit"/>
      <sheetName val="const"/>
      <sheetName val="расчеты"/>
      <sheetName val="ПД-2.1"/>
      <sheetName val="Смета 7"/>
      <sheetName val="Прил.5 СС"/>
      <sheetName val="расчет вязкости"/>
      <sheetName val="Сравнение с Finder - ДНС-5"/>
      <sheetName val="Расчет №1.1"/>
      <sheetName val="Расчет №2.1"/>
      <sheetName val="Исх__данные"/>
      <sheetName val="Промер_глуб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 refreshError="1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 refreshError="1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>
        <row r="1">
          <cell r="B1">
            <v>0</v>
          </cell>
        </row>
      </sheetData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>
        <row r="1">
          <cell r="B1">
            <v>0</v>
          </cell>
        </row>
      </sheetData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/>
      <sheetData sheetId="1772"/>
      <sheetData sheetId="1773" refreshError="1"/>
      <sheetData sheetId="1774" refreshError="1"/>
      <sheetData sheetId="1775"/>
      <sheetData sheetId="1776"/>
      <sheetData sheetId="1777"/>
      <sheetData sheetId="1778"/>
      <sheetData sheetId="1779"/>
      <sheetData sheetId="1780"/>
      <sheetData sheetId="1781" refreshError="1"/>
      <sheetData sheetId="1782" refreshError="1"/>
      <sheetData sheetId="1783"/>
      <sheetData sheetId="1784"/>
      <sheetData sheetId="1785" refreshError="1"/>
      <sheetData sheetId="1786">
        <row r="1">
          <cell r="B1">
            <v>0</v>
          </cell>
        </row>
      </sheetData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/>
      <sheetData sheetId="1802"/>
      <sheetData sheetId="1803" refreshError="1"/>
      <sheetData sheetId="1804" refreshError="1"/>
      <sheetData sheetId="1805"/>
      <sheetData sheetId="1806"/>
      <sheetData sheetId="1807"/>
      <sheetData sheetId="1808"/>
      <sheetData sheetId="1809"/>
      <sheetData sheetId="1810"/>
      <sheetData sheetId="1811" refreshError="1"/>
      <sheetData sheetId="1812" refreshError="1"/>
      <sheetData sheetId="1813"/>
      <sheetData sheetId="1814"/>
      <sheetData sheetId="1815" refreshError="1"/>
      <sheetData sheetId="1816">
        <row r="1">
          <cell r="B1">
            <v>0</v>
          </cell>
        </row>
      </sheetData>
      <sheetData sheetId="1817" refreshError="1"/>
      <sheetData sheetId="181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к.84-к.83"/>
      <sheetName val="Лист2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мер расчета"/>
      <sheetName val="Шкаф"/>
      <sheetName val="Коэфф1."/>
      <sheetName val="Прайс лист"/>
      <sheetName val="трансформация1"/>
      <sheetName val="breakdown"/>
      <sheetName val="Calc"/>
      <sheetName val="топо"/>
      <sheetName val="Данные для расчёта сметы"/>
      <sheetName val="Journals"/>
      <sheetName val="ц_1991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метаСводная"/>
      <sheetName val="свод 2"/>
      <sheetName val="Кл-р SysTel"/>
      <sheetName val="См 1 наруж.водопровод"/>
      <sheetName val="СПРПФ"/>
      <sheetName val="Спр_общий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Summary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OCK1"/>
      <sheetName val="Амур ДОН"/>
      <sheetName val="Opex personnel (Term facs)"/>
      <sheetName val="Лист1"/>
      <sheetName val="КП (2)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в работу"/>
      <sheetName val="Destination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шаблон"/>
      <sheetName val="информация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УП _2004"/>
      <sheetName val="СС"/>
      <sheetName val="Объемы работ по ПВ"/>
      <sheetName val="мс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ЭХЗ"/>
      <sheetName val="Должности"/>
      <sheetName val="Смета-Т"/>
      <sheetName val="АЧ"/>
      <sheetName val="Настройки"/>
      <sheetName val="BACT"/>
      <sheetName val="База Геодезия"/>
      <sheetName val="База Геология"/>
      <sheetName val="6"/>
      <sheetName val="5.1"/>
      <sheetName val="Настройка"/>
      <sheetName val="РС"/>
      <sheetName val="См3 СЦБ-зап"/>
      <sheetName val="Хаттон 90.90 Femco"/>
      <sheetName val="СметаСводная 1 оч"/>
      <sheetName val="Общая часть"/>
      <sheetName val="ОПС"/>
      <sheetName val="ЛЧ"/>
      <sheetName val=""/>
      <sheetName val="Исходные"/>
      <sheetName val="Тестовый"/>
      <sheetName val="Расчет 2"/>
      <sheetName val="Смета №1"/>
      <sheetName val="Табл38-7"/>
      <sheetName val="БП НОВЫЙ"/>
      <sheetName val="3.1"/>
      <sheetName val="Форма 9"/>
      <sheetName val="Форма 10"/>
      <sheetName val="ПД"/>
      <sheetName val="Leistungsak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топография"/>
      <sheetName val="топо"/>
      <sheetName val="свод 3"/>
      <sheetName val="1.3"/>
      <sheetName val="ц_1991"/>
      <sheetName val="информация"/>
      <sheetName val="Данные для расчёта сметы"/>
      <sheetName val="свод 2"/>
      <sheetName val="шаблон"/>
      <sheetName val="Землеотвод"/>
      <sheetName val="Упр"/>
      <sheetName val="См 1 наруж.водопровод"/>
      <sheetName val="СметаСводная павильон"/>
      <sheetName val="свод"/>
      <sheetName val="НМА"/>
      <sheetName val="сводная"/>
      <sheetName val="OCK1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sapactivexlhiddensheet"/>
      <sheetName val="Калплан Кра"/>
      <sheetName val="свод1"/>
      <sheetName val="Пример расчета"/>
      <sheetName val="Б.Сатка"/>
      <sheetName val="Исполнение по оборуд_"/>
      <sheetName val="исходные данные"/>
      <sheetName val="расчетные таблицы"/>
      <sheetName val="Лист1"/>
      <sheetName val="мсн"/>
      <sheetName val="Ачинский НПЗ"/>
      <sheetName val="Шкаф"/>
      <sheetName val="Коэфф1."/>
      <sheetName val="Прайс лист"/>
      <sheetName val="Summary"/>
      <sheetName val="СметаСводная Колпино"/>
      <sheetName val="СметаСводная"/>
      <sheetName val="К.рын"/>
      <sheetName val="Сводная смета"/>
      <sheetName val="Геология"/>
      <sheetName val="Геофизика"/>
      <sheetName val="Зап-3- СЦБ"/>
      <sheetName val="смета СИД"/>
      <sheetName val="СметаСводная снег"/>
      <sheetName val="База Геология"/>
      <sheetName val="ПД"/>
      <sheetName val="РД"/>
      <sheetName val="data"/>
      <sheetName val="СмРучБур"/>
      <sheetName val="СС"/>
      <sheetName val="КП к ГК"/>
      <sheetName val="смета 1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Рыб"/>
      <sheetName val="Коэфф1."/>
      <sheetName val="Смета"/>
      <sheetName val="3.5"/>
      <sheetName val="СметаСводная"/>
      <sheetName val="свод1"/>
      <sheetName val="свод"/>
      <sheetName val="информация"/>
      <sheetName val="топо"/>
      <sheetName val="Данные для расчёта сметы"/>
      <sheetName val="К.рын"/>
      <sheetName val="Сводная смета"/>
      <sheetName val="ц_1991"/>
      <sheetName val="Упр"/>
      <sheetName val="шаблон"/>
      <sheetName val="1.3"/>
      <sheetName val="DATA"/>
      <sheetName val="СМЕТА проект"/>
      <sheetName val="13.1"/>
      <sheetName val="Лист2"/>
      <sheetName val="СметаСводная снег"/>
      <sheetName val="93-110"/>
      <sheetName val="Лист опроса"/>
      <sheetName val="к.84-к.83"/>
      <sheetName val="Шкаф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Зап-3- СЦБ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рилож"/>
      <sheetName val="ПДР"/>
      <sheetName val="вариант"/>
      <sheetName val="Обновление"/>
      <sheetName val="Цена"/>
      <sheetName val="Product"/>
      <sheetName val="Summary"/>
      <sheetName val="Пример расчета"/>
      <sheetName val="свод 2"/>
      <sheetName val="Табл38-7"/>
      <sheetName val="все"/>
      <sheetName val="Кредиты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График"/>
      <sheetName val="2002(v2)"/>
      <sheetName val="справ."/>
      <sheetName val="справ_"/>
      <sheetName val="2002_v2_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С"/>
      <sheetName val="Смета 1"/>
      <sheetName val="РП"/>
      <sheetName val="данные"/>
      <sheetName val="Баланс"/>
      <sheetName val="Production and Spend"/>
      <sheetName val="sapactivexlhiddensheet"/>
      <sheetName val="OCK1"/>
      <sheetName val="ИГ1"/>
      <sheetName val="Землеотвод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1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исходные данные"/>
      <sheetName val="расчетные таблицы"/>
      <sheetName val="5ОборРабМест(HP)"/>
      <sheetName val="СметаСводная Колпино"/>
      <sheetName val="HP и оргтехника"/>
      <sheetName val="оборудован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Вспомогательный"/>
      <sheetName val="Calc"/>
      <sheetName val="ID"/>
      <sheetName val="История"/>
      <sheetName val="Р1"/>
      <sheetName val="Параметры_i"/>
      <sheetName val="Таблица 2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СметаСводная 1 оч"/>
      <sheetName val="Итог"/>
      <sheetName val="3.1 ТХ"/>
      <sheetName val="ЗП_ЮН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№5 СУБ Инж защ"/>
      <sheetName val="Амур ДОН"/>
      <sheetName val="Смета 2"/>
      <sheetName val="Январь"/>
      <sheetName val="ИДвалка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Общая часть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2.2 "/>
      <sheetName val="Расчет курса"/>
      <sheetName val="XLR_NoRangeSheet"/>
      <sheetName val="НЕДЕЛИ"/>
      <sheetName val="GD"/>
      <sheetName val="мсн"/>
      <sheetName val="влад-таблица"/>
      <sheetName val="2002(v1)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СметаСводная_павильон"/>
      <sheetName val="3труба (П)"/>
      <sheetName val="15"/>
      <sheetName val="Восстановл_Лист37"/>
      <sheetName val="Объемы работ по ПВ"/>
      <sheetName val="16"/>
      <sheetName val="Таблица 5"/>
      <sheetName val="Таблица 3"/>
      <sheetName val="Коэф"/>
      <sheetName val="1.401.2"/>
      <sheetName val="Source lists"/>
      <sheetName val="PO Data"/>
      <sheetName val="Rub"/>
      <sheetName val="ПД"/>
      <sheetName val="свод_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_ИИР"/>
      <sheetName val="М_1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№2Гидромет."/>
      <sheetName val="№2Геолог"/>
      <sheetName val="№2Геолог с.п."/>
      <sheetName val="№3Экологи (2этап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/>
      <sheetData sheetId="366"/>
      <sheetData sheetId="367"/>
      <sheetData sheetId="368" refreshError="1"/>
      <sheetData sheetId="369"/>
      <sheetData sheetId="370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мета"/>
      <sheetName val="См 1 наруж.водопровод"/>
      <sheetName val="1.3"/>
      <sheetName val="Данные для расчёта сметы"/>
      <sheetName val="Упр"/>
      <sheetName val="СметаСводная павильон"/>
      <sheetName val="топо"/>
      <sheetName val="НМА"/>
      <sheetName val="Землеотвод"/>
      <sheetName val="свод1"/>
      <sheetName val="свод 3"/>
      <sheetName val="ц_1991"/>
      <sheetName val="информация"/>
      <sheetName val="свод"/>
      <sheetName val="sapactivexlhiddensheet"/>
      <sheetName val="OCK1"/>
      <sheetName val="Калплан Кра"/>
      <sheetName val="сводная"/>
      <sheetName val="Пример расчета"/>
      <sheetName val="свод 2"/>
      <sheetName val="ПДР"/>
      <sheetName val="мсн"/>
      <sheetName val="Ачинский НПЗ"/>
      <sheetName val="изыскания 2"/>
      <sheetName val="исходные данные"/>
      <sheetName val="расчетные таблицы"/>
      <sheetName val="шаблон"/>
      <sheetName val="пятилетка"/>
      <sheetName val="мониторинг"/>
      <sheetName val="Дополнительные параметры"/>
      <sheetName val="ИД"/>
      <sheetName val="Summary"/>
      <sheetName val="р.Волхов"/>
      <sheetName val="СметаСводная Колпино"/>
      <sheetName val="Шкаф"/>
      <sheetName val="Коэфф1."/>
      <sheetName val="Прайс лист"/>
      <sheetName val="СметаСводная"/>
      <sheetName val="Геология"/>
      <sheetName val="Геофизика"/>
      <sheetName val="К.рын"/>
      <sheetName val="Сводная смета"/>
      <sheetName val="СС"/>
      <sheetName val="КП к ГК"/>
      <sheetName val="DATA"/>
      <sheetName val="Зап-3- СЦБ"/>
      <sheetName val="total"/>
      <sheetName val="Комплектация"/>
      <sheetName val="трубы"/>
      <sheetName val="СМР"/>
      <sheetName val="дороги"/>
      <sheetName val="Б.Сатка"/>
      <sheetName val="Исполнение по оборуд_"/>
      <sheetName val="Лист1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См3 СЦБ-зап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Зап-3- СЦБ"/>
      <sheetName val="Смета"/>
      <sheetName val="СметаСводная Рыб"/>
      <sheetName val="Переменные и константы"/>
      <sheetName val="топография"/>
      <sheetName val="СметаСводная"/>
      <sheetName val="КП к снег Рыбинская"/>
      <sheetName val="1.3"/>
      <sheetName val="мсн"/>
      <sheetName val="СметаСводная Колпино"/>
      <sheetName val="К"/>
      <sheetName val="Данные для расчёта сметы"/>
      <sheetName val="Смета-Т"/>
      <sheetName val="оператор"/>
      <sheetName val="исх_данные"/>
      <sheetName val="D"/>
      <sheetName val="ПДР"/>
      <sheetName val="исходные данные"/>
      <sheetName val="расчетные таблицы"/>
      <sheetName val="total"/>
      <sheetName val="Комплектация"/>
      <sheetName val="трубы"/>
      <sheetName val="СМР"/>
      <sheetName val="дороги"/>
      <sheetName val="топо"/>
      <sheetName val="свод 3"/>
      <sheetName val="свод"/>
      <sheetName val="OCK1"/>
      <sheetName val="Землеотвод"/>
      <sheetName val="ИГ1"/>
      <sheetName val="р.Волхов"/>
      <sheetName val="Пример расчета"/>
      <sheetName val="Калплан Кра"/>
      <sheetName val="См 1 наруж.водопровод"/>
      <sheetName val="sapactivexlhiddensheet"/>
      <sheetName val="Общая часть"/>
      <sheetName val="Сводная"/>
      <sheetName val="Шкаф"/>
      <sheetName val="Коэфф1."/>
      <sheetName val="Прайс лист"/>
      <sheetName val="Лист2"/>
      <sheetName val="шаблон"/>
      <sheetName val="ст ГТМ"/>
      <sheetName val="Справочные данные"/>
      <sheetName val="информация"/>
      <sheetName val="ИД"/>
      <sheetName val="Амур ДОН"/>
      <sheetName val="Смета 1свод"/>
      <sheetName val="Лист1"/>
      <sheetName val="Ачинский НПЗ"/>
      <sheetName val="КР РП Мост 50-летия"/>
      <sheetName val="3труба (П)"/>
      <sheetName val="Сводная смета"/>
      <sheetName val="Дог цена"/>
      <sheetName val="Справочники"/>
      <sheetName val="Лист4"/>
      <sheetName val="Общий"/>
      <sheetName val="Ограничения шаблон"/>
      <sheetName val="Смета 5 ред.3"/>
      <sheetName val="RSOILBAL"/>
      <sheetName val="ц_1991"/>
      <sheetName val="Summary"/>
      <sheetName val="1.1."/>
      <sheetName val="УП _2004"/>
      <sheetName val="ИДвалка"/>
      <sheetName val="Коэфф"/>
      <sheetName val="Справка"/>
      <sheetName val="Командировочные"/>
      <sheetName val="13.1"/>
      <sheetName val="Дополнительные параметры"/>
      <sheetName val="ПД"/>
    </sheetNames>
    <sheetDataSet>
      <sheetData sheetId="0" refreshError="1">
        <row r="7">
          <cell r="A7" t="str">
            <v>Наименование  строительства, стадии проектирования:Выполнение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свод 2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м3 СЦБ-зап"/>
      <sheetName val="Зап-3- СЦБ"/>
      <sheetName val="Данные для расчёта сметы"/>
      <sheetName val="См 1 наруж.водопровод"/>
      <sheetName val="Ачинский НПЗ"/>
      <sheetName val="СметаСводная"/>
      <sheetName val="топография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График"/>
      <sheetName val="ЛС_РЕС"/>
      <sheetName val="Записка СЦБ"/>
      <sheetName val="3труба (П)"/>
      <sheetName val="КП Прим (3)"/>
      <sheetName val="Справка"/>
      <sheetName val="Summary"/>
      <sheetName val="sapactivexlhiddensheet"/>
      <sheetName val="Параметры"/>
      <sheetName val="Дог цена"/>
      <sheetName val="пятилетка"/>
      <sheetName val="мониторинг"/>
      <sheetName val=""/>
      <sheetName val="Геодезия-1.1"/>
      <sheetName val="Сводная смета"/>
      <sheetName val="СМЕТА проект"/>
      <sheetName val="Коэфф1."/>
      <sheetName val="Сводная "/>
      <sheetName val="D"/>
      <sheetName val="Справочники"/>
      <sheetName val="СВОД"/>
      <sheetName val="ПД"/>
      <sheetName val="Смета1"/>
      <sheetName val="ид"/>
      <sheetName val="Const"/>
      <sheetName val="СметаСводная кол"/>
      <sheetName val="сводная"/>
      <sheetName val="счет-фактура"/>
      <sheetName val="сср"/>
      <sheetName val="КП_к_ГК1"/>
      <sheetName val="Калплан_Вер1"/>
      <sheetName val="СметаСводная_Колпино1"/>
      <sheetName val="СмТопоГео__(планшеты)1"/>
      <sheetName val="Смета2_1"/>
      <sheetName val="См_эколог_изыск_Вит1"/>
      <sheetName val="Смета_геология_Вит1"/>
      <sheetName val="Смета_5_ОВОС1"/>
      <sheetName val="смета6__Дор_работыКолпино1"/>
      <sheetName val="Смета7_-_СетиКолпино1"/>
      <sheetName val="См8_Расчет_Трансп_схемы1"/>
      <sheetName val="Смета8а_технология1"/>
      <sheetName val="См9_ГО_и_ЧС1"/>
      <sheetName val="см10_экспресс-оценка1"/>
      <sheetName val="свод_2"/>
      <sheetName val="Дог_цена"/>
      <sheetName val="Данные_для_расчёта_сметы"/>
      <sheetName val="Ачинский_НПЗ"/>
      <sheetName val="См3_СЦБ-зап"/>
      <sheetName val="Зап-3-_СЦБ"/>
      <sheetName val="См_1_наруж_водопровод"/>
      <sheetName val="Переменные_и_константы"/>
      <sheetName val="СметаСводная_Рыб"/>
      <sheetName val="изыскания_2"/>
      <sheetName val="Смета_1свод"/>
      <sheetName val="исх_данные"/>
      <sheetName val="р_Волхов"/>
      <sheetName val="КП_к_снег_Рыбинская"/>
      <sheetName val="Калплан_Кра"/>
      <sheetName val="1_3"/>
      <sheetName val="КП_Прим_(3)"/>
      <sheetName val="Записка_СЦБ"/>
      <sheetName val="3труба_(П)"/>
      <sheetName val="Геодезия-1_1"/>
      <sheetName val="Сводная_"/>
      <sheetName val="Сводная_смета"/>
      <sheetName val="СМЕТА_проект"/>
      <sheetName val="Коэфф1_"/>
      <sheetName val="ц_1991"/>
      <sheetName val=" Оборудование  end"/>
      <sheetName val="Дог_рас"/>
      <sheetName val="Лист опроса"/>
      <sheetName val="id"/>
      <sheetName val="Смета 5 ред.3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/>
      <sheetData sheetId="89"/>
      <sheetData sheetId="90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9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Колпино"/>
      <sheetName val="D"/>
      <sheetName val="Смета"/>
      <sheetName val="Ачинский НПЗ"/>
      <sheetName val="свод 2"/>
      <sheetName val="Данные для расчёта сметы"/>
      <sheetName val="ст ГТМ"/>
      <sheetName val="4"/>
      <sheetName val="справка"/>
      <sheetName val="свод1"/>
      <sheetName val="К"/>
      <sheetName val="Лист1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2002_v2_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Переменные и константы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суб.подряд"/>
      <sheetName val="ПСБ - ОЭ"/>
      <sheetName val="См3 СЦБ-зап"/>
      <sheetName val="ИД"/>
      <sheetName val="СметаСводная 1 оч"/>
      <sheetName val="Итог"/>
      <sheetName val="3.1 ТХ"/>
      <sheetName val="ЗП_ЮН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№5 СУБ Инж защ"/>
      <sheetName val="Амур ДОН"/>
      <sheetName val="3.5"/>
      <sheetName val="Смета 2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Общая часть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2.2 "/>
      <sheetName val="Расчет курса"/>
      <sheetName val="XLR_NoRangeSheet"/>
      <sheetName val="НЕДЕЛИ"/>
      <sheetName val="GD"/>
      <sheetName val="мсн"/>
      <sheetName val="влад-таблица"/>
      <sheetName val="2002(v1)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Материалы"/>
      <sheetName val="6.11 новый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Акт выбора"/>
      <sheetName val="1155"/>
      <sheetName val="выборка на22 июня"/>
      <sheetName val="HP_и_оргтехника"/>
      <sheetName val="СМЕТА_проект"/>
      <sheetName val="Лист_опроса"/>
      <sheetName val="SakhNIPI5"/>
      <sheetName val="ПИР"/>
      <sheetName val="ОПС"/>
      <sheetName val="СметаСводная_снег"/>
      <sheetName val="Хаттон_90_90_Femco"/>
      <sheetName val="свод_общ"/>
      <sheetName val="таблица_руководству"/>
      <sheetName val="1.14"/>
      <sheetName val="1.7"/>
      <sheetName val="ПЭ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  <sheetName val="ИД"/>
      <sheetName val="Смета"/>
      <sheetName val="СметаСводная Колпино"/>
      <sheetName val="свод 2"/>
      <sheetName val="См3 СЦБ-зап"/>
      <sheetName val="СметаСводная"/>
      <sheetName val="Коэф КВ"/>
      <sheetName val="Упр"/>
      <sheetName val="Ачинский НПЗ"/>
      <sheetName val="ИГ1"/>
      <sheetName val="свод 3"/>
      <sheetName val="ПДР"/>
      <sheetName val="Данные для расчёта сметы"/>
      <sheetName val="КП к ГК"/>
      <sheetName val="К"/>
      <sheetName val="Смета-Т"/>
      <sheetName val="Сводная"/>
      <sheetName val="изыскания 2"/>
      <sheetName val="Калплан Кра"/>
      <sheetName val="Землеотвод"/>
      <sheetName val="р.Волхов"/>
      <sheetName val="мсн"/>
      <sheetName val="sapactivexlhiddensheet"/>
      <sheetName val="Лист1"/>
      <sheetName val="График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Коэфф1."/>
      <sheetName val="Прайс лист"/>
      <sheetName val="1.3"/>
      <sheetName val="К.рын"/>
      <sheetName val="Сводная смета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"/>
      <sheetName val="Смета 3 Гидролог"/>
      <sheetName val="Записка СЦБ"/>
      <sheetName val="Общая часть"/>
      <sheetName val="Дог цена"/>
      <sheetName val="Исходные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1155"/>
      <sheetName val="ЛС_РЕС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СметаСводная_павильон"/>
      <sheetName val="3труба (П)"/>
      <sheetName val="15"/>
      <sheetName val="Восстановл_Лист37"/>
      <sheetName val="Объемы работ по ПВ"/>
      <sheetName val="16"/>
      <sheetName val="Таблица 5"/>
      <sheetName val="Таблица 3"/>
      <sheetName val="Коэф"/>
      <sheetName val="1.401.2"/>
      <sheetName val="Source lists"/>
      <sheetName val="PO Data"/>
      <sheetName val="Rub"/>
      <sheetName val="ПД"/>
      <sheetName val="свод_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_ИИР"/>
      <sheetName val="М_1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Полигон - ИЭИ "/>
      <sheetName val="Ком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№1"/>
      <sheetName val="РСС_АУ"/>
      <sheetName val="Раб.АУ"/>
      <sheetName val="Сметы за сопровождение"/>
      <sheetName val="Lucent"/>
      <sheetName val="2 Геология"/>
      <sheetName val="См.3_АСУ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/>
      <sheetData sheetId="185"/>
      <sheetData sheetId="186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/>
      <sheetData sheetId="226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/>
      <sheetData sheetId="366"/>
      <sheetData sheetId="367" refreshError="1"/>
      <sheetData sheetId="368"/>
      <sheetData sheetId="369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-01_1ф 189.26 ВК4G - Акт по М"/>
      <sheetName val="02-02_3ф 489.26 ВК4G_ - Акт по "/>
      <sheetName val="02-03_3ф 489.24 ВК4G_ - Акт по "/>
      <sheetName val="02-04_3ф 489.30 ВК4G - Акт по М"/>
      <sheetName val="09-01_ПНР ВАР.1 - Акт по Методи"/>
    </sheetNames>
    <sheetDataSet>
      <sheetData sheetId="0">
        <row r="3">
          <cell r="Q3">
            <v>0.98446753543669197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Колпино"/>
      <sheetName val="свод 2"/>
      <sheetName val="топография"/>
      <sheetName val="Лист1"/>
      <sheetName val="Общая часть"/>
      <sheetName val="Сводная"/>
      <sheetName val="Смета"/>
      <sheetName val="СметаСводная 1 оч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Summary"/>
      <sheetName val="пятилетка"/>
      <sheetName val="мониторинг"/>
      <sheetName val="Лист опроса"/>
      <sheetName val="4"/>
      <sheetName val="Сводная смета"/>
      <sheetName val="Дог цена"/>
      <sheetName val="ИГ1"/>
      <sheetName val="Коэф"/>
      <sheetName val=" Оборудование  end"/>
      <sheetName val="КП к снег Рыбинская"/>
      <sheetName val="свод"/>
      <sheetName val="СП"/>
      <sheetName val=""/>
      <sheetName val="ПДР"/>
      <sheetName val="Коэффициенты"/>
      <sheetName val="Смета 5 ред.3"/>
      <sheetName val="Поставка"/>
      <sheetName val="Расчет работы"/>
      <sheetName val="Курс доллара"/>
      <sheetName val="lucent"/>
      <sheetName val="приложение 2"/>
      <sheetName val="Свод объем"/>
      <sheetName val="Калплан_Кра1"/>
      <sheetName val="КП_кра1"/>
      <sheetName val="Смета1_топо_Кра1"/>
      <sheetName val="Смета2_Инвентариз_Кра1"/>
      <sheetName val="Смета3геология_Кра1"/>
      <sheetName val="см4_Оценка_Кра1"/>
      <sheetName val="См5_дороги1"/>
      <sheetName val="6Кр_линии1"/>
      <sheetName val="7Сети_ТВК,_кабели1"/>
      <sheetName val="См8_эколог_изыск1"/>
      <sheetName val="Смета9регламент_с_0,2931"/>
      <sheetName val="См10__ГО_и_ЧС1"/>
      <sheetName val="смета11конк_докум1"/>
      <sheetName val="Смета12транс_потоки_1"/>
      <sheetName val="Смета13_Новые_технологии1"/>
      <sheetName val="СметаСводная_Колпино"/>
      <sheetName val="свод_2"/>
      <sheetName val="СметаСводная_1_оч"/>
      <sheetName val="Общая_часть"/>
      <sheetName val="См3_СЦБ-зап"/>
      <sheetName val="Данные_для_расчёта_сметы"/>
      <sheetName val="Ачинский_НПЗ"/>
      <sheetName val="СметаСводная_павильон"/>
      <sheetName val="СметаСводная_снег"/>
      <sheetName val="ст_ГТМ"/>
      <sheetName val="КП_к_ГК"/>
      <sheetName val="изыскания_2"/>
      <sheetName val="СметаСводная_Рыб"/>
      <sheetName val="1_1_"/>
      <sheetName val="1_3"/>
      <sheetName val="Зап-3-_СЦБ"/>
      <sheetName val="Справочные_данные"/>
      <sheetName val="См_1_наруж_водопровод"/>
      <sheetName val="КП_Прим_(3)"/>
      <sheetName val="смета_СИД"/>
      <sheetName val="Сводная_смета"/>
      <sheetName val="Лист_опроса"/>
      <sheetName val="Дог_цена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СметаСводная"/>
      <sheetName val="пятилетка"/>
      <sheetName val="мониторинг"/>
      <sheetName val="См 1 наруж.водопровод"/>
      <sheetName val="ИГ1"/>
      <sheetName val="Параметры"/>
      <sheetName val="Смета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Курс $"/>
      <sheetName val="Дополнительные параметры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  <sheetName val="Дог_рас"/>
      <sheetName val="эл.химз."/>
      <sheetName val="Дог цена"/>
      <sheetName val="Курс доллара"/>
      <sheetName val="база"/>
      <sheetName val="Акт выбора"/>
      <sheetName val="КП_Мак1"/>
      <sheetName val="См1ои_ТопоГео__(планшеты)1"/>
      <sheetName val="Смета2ои_ИГИ_ОИ1"/>
      <sheetName val="Смета3ои_Гидрограф_мак1"/>
      <sheetName val="См4_оигеол_мак1"/>
      <sheetName val="См5ои_эколог_мак1"/>
      <sheetName val="смета6_ои_дор_работы_мак1"/>
      <sheetName val="См7ои_мосты1"/>
      <sheetName val="см_8ОИ_сети1"/>
      <sheetName val="Смета9_ОВОС_Мак1"/>
      <sheetName val="см10_ои_Водопонижение_и_дренаж1"/>
      <sheetName val="См11ои_транс_потоки_мак1"/>
      <sheetName val="см12ои_Оценка_мак1"/>
      <sheetName val="См_13ои_ГО_и_ЧС1"/>
      <sheetName val="См1п_топо1"/>
      <sheetName val="Смета_3п_Инвент1"/>
      <sheetName val="Смета4п_геол_мак1"/>
      <sheetName val="См5п_Обслед_и_мероприятия_по_з1"/>
      <sheetName val="смета6п_дор_работы_мак1"/>
      <sheetName val="См7П_мосты1"/>
      <sheetName val="см_8П_сети1"/>
      <sheetName val="см9_п_Водопонижение_и_дре1"/>
      <sheetName val="См10п_транс_потоки_мак_1"/>
      <sheetName val="см11п_Оценка_мак1"/>
      <sheetName val="См_12п_ГО_и_ЧС1"/>
      <sheetName val="смета13_конк_докум1"/>
      <sheetName val="Курс_доллара"/>
      <sheetName val="Данные_для_расчёта_сметы"/>
      <sheetName val="Дополнительные_параметры"/>
      <sheetName val="свод_2"/>
      <sheetName val="См_1_наруж_водопровод"/>
      <sheetName val="СметаСводная_1_оч"/>
      <sheetName val="СметаСводная_Колпино"/>
      <sheetName val="ст_ГТМ"/>
      <sheetName val="Калплан_Кра"/>
      <sheetName val="смета_СИД"/>
      <sheetName val="Ачинский_НПЗ"/>
      <sheetName val="КП_Прим_(3)"/>
      <sheetName val="Общая_часть"/>
      <sheetName val="Курс_$"/>
      <sheetName val="КП_к_ГК"/>
      <sheetName val="Кал_план_Жукова_даты_-_не_надо"/>
      <sheetName val="Калплан_ОИ2_Макм_крестики"/>
      <sheetName val="Смета_терзем"/>
      <sheetName val="эл_химз_"/>
      <sheetName val="Дог_цена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сводная"/>
      <sheetName val="Данные для расчёта сметы"/>
      <sheetName val="ИГ1"/>
      <sheetName val="СметаСводная"/>
      <sheetName val="Смета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АЧ"/>
      <sheetName val="Общая часть"/>
      <sheetName val="ЗП_ЮНГ"/>
      <sheetName val="Курс доллара"/>
      <sheetName val="Дог_рас"/>
      <sheetName val="Дополнительные параметры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метаСводная 1 оч"/>
      <sheetName val="сводная"/>
      <sheetName val="ИГ1"/>
      <sheetName val="свод 2"/>
      <sheetName val="Смета"/>
      <sheetName val="Параметры"/>
      <sheetName val="См 1 наруж.водопровод"/>
      <sheetName val="топография"/>
      <sheetName val="СметаСводная"/>
      <sheetName val="Кал.план Жукова даты - не надо"/>
      <sheetName val="справка"/>
      <sheetName val="sapactivexlhiddensheet"/>
      <sheetName val="Коэфф1."/>
      <sheetName val="Лист1"/>
      <sheetName val="свод"/>
      <sheetName val="КП Мак"/>
      <sheetName val="СметаСводная Колпино"/>
      <sheetName val="Список"/>
      <sheetName val="р.Волхов"/>
      <sheetName val="смета СИД"/>
      <sheetName val="Землеотвод"/>
      <sheetName val="эл.химз."/>
      <sheetName val="КП НовоКов"/>
      <sheetName val="пятилетка"/>
      <sheetName val="мониторинг"/>
      <sheetName val="Калплан ОИ2 Макм крестики"/>
      <sheetName val="Коэф КВ"/>
      <sheetName val="Подрядчики"/>
      <sheetName val="Калплан Кра"/>
      <sheetName val="1"/>
      <sheetName val="Данные_для_расчёта_сметы"/>
      <sheetName val="Смета_рекультивация"/>
      <sheetName val="Смета_терзем"/>
      <sheetName val="Коэфф1_"/>
      <sheetName val="СметаСводная_1_оч"/>
      <sheetName val="гидрология"/>
      <sheetName val="КП Прим (3)"/>
      <sheetName val="кп"/>
      <sheetName val="Summary"/>
      <sheetName val="свод (2)"/>
      <sheetName val="График"/>
      <sheetName val="Дополнительные параметры"/>
      <sheetName val="Титул1"/>
      <sheetName val="Титул2"/>
      <sheetName val="Титул3"/>
      <sheetName val="1.3"/>
      <sheetName val="см8"/>
      <sheetName val="Хаттон 90.90 Femco"/>
      <sheetName val="свод1"/>
      <sheetName val="Справочник"/>
      <sheetName val="МВЗ"/>
      <sheetName val="Эталон"/>
      <sheetName val="Курс доллара"/>
      <sheetName val="матер."/>
      <sheetName val="Лист3"/>
      <sheetName val=""/>
      <sheetName val="информация"/>
      <sheetName val="Сводная смета"/>
      <sheetName val="Объемы работ по ПВ"/>
      <sheetName val="К"/>
      <sheetName val="Распоряжения"/>
      <sheetName val="спецификация"/>
      <sheetName val="Данные_для_расчёта_сметы1"/>
      <sheetName val="Смета_рекультивация1"/>
      <sheetName val="Смета_терзем1"/>
      <sheetName val="СметаСводная_1_оч1"/>
      <sheetName val="свод_2"/>
      <sheetName val="См_1_наруж_водопровод"/>
      <sheetName val="Кал_план_Жукова_даты_-_не_надо"/>
      <sheetName val="Коэфф1_1"/>
      <sheetName val="КП_Мак"/>
      <sheetName val="р_Волхов"/>
      <sheetName val="смета_СИД"/>
      <sheetName val="СметаСводная_Колпино"/>
      <sheetName val="эл_химз_"/>
      <sheetName val="КП_НовоКов"/>
      <sheetName val="Коэф_КВ"/>
      <sheetName val="Калплан_ОИ2_Макм_крестики"/>
      <sheetName val="Калплан_Кра"/>
      <sheetName val="КП_Прим_(3)"/>
      <sheetName val="свод_(2)"/>
      <sheetName val="Дополнительные_параметры"/>
      <sheetName val="1_3"/>
      <sheetName val="Хаттон_90_90_Femco"/>
      <sheetName val="Курс_доллара"/>
      <sheetName val="матер_"/>
      <sheetName val="Сводная_смета"/>
      <sheetName val="Объемы_работ_по_ПВ"/>
      <sheetName val="2002(v2)"/>
      <sheetName val="ИТ-бюджет"/>
      <sheetName val="СметаСводная Рыб"/>
      <sheetName val="id"/>
      <sheetName val="1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свод1"/>
      <sheetName val="1"/>
      <sheetName val="КП Прим (3)"/>
      <sheetName val="Калплан Кра"/>
      <sheetName val="см8"/>
      <sheetName val="Дополнительные параметры"/>
      <sheetName val="гидрология"/>
      <sheetName val="АЧ"/>
      <sheetName val="СметаСводная Рыб"/>
      <sheetName val="шаблон"/>
      <sheetName val="Panduit"/>
      <sheetName val="Калплан_ОИ2_Макм_крестики1"/>
      <sheetName val="КП_Мак-21"/>
      <sheetName val="См1ТопоГео__(планшеты)_Мичм1"/>
      <sheetName val="Смета2_инв_Мичм1"/>
      <sheetName val="см_3геол_арх_Мичманская1"/>
      <sheetName val="Смета_4ИГИ_Мичм1"/>
      <sheetName val="См_5эколог_изыск_Мичм1"/>
      <sheetName val="См6_дороги_Мичм1"/>
      <sheetName val="смета7_мост_Мичм1"/>
      <sheetName val="см_8_ОИ_сети_Мим1"/>
      <sheetName val="Смета9_ОВОС_Мичм1"/>
      <sheetName val="Смета_10_трансппот_Мичм1"/>
      <sheetName val="смета11_оценка_Мичм1"/>
      <sheetName val="См_12_ГОЧС_Мичм1"/>
      <sheetName val="См5ои_эколог_мак1"/>
      <sheetName val="Данные_для_расчёта_сметы"/>
      <sheetName val="СметаСводная_1_оч"/>
      <sheetName val="См_1_наруж_водопровод"/>
      <sheetName val="свод_2"/>
      <sheetName val="Смета_терзем"/>
      <sheetName val="Кал_план_Жукова_даты_-_не_надо"/>
      <sheetName val="КП_Мак"/>
      <sheetName val="смета_СИД"/>
      <sheetName val="свод_(2)"/>
      <sheetName val="эл_химз_"/>
      <sheetName val="КП_НовоКов"/>
      <sheetName val="р_Волхов"/>
      <sheetName val="КП_Прим_(3)"/>
      <sheetName val="Калплан_Кра"/>
      <sheetName val="Дополнительные_параметры"/>
      <sheetName val="СметаСводная_Рыб"/>
      <sheetName val="Лист1"/>
      <sheetName val="СметаСводная Колпино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водная"/>
      <sheetName val="Данные для расчёта сметы"/>
      <sheetName val="СметаСводная 1 оч"/>
      <sheetName val="СметаСводная Рыб"/>
      <sheetName val="ИГ1"/>
      <sheetName val="Калплан ОИ2 Макм крестики"/>
      <sheetName val="sapactivexlhiddensheet"/>
      <sheetName val="Смета терзем"/>
      <sheetName val="См 1 наруж.водопровод"/>
      <sheetName val="СметаСводная"/>
      <sheetName val="информация"/>
      <sheetName val="топография"/>
      <sheetName val="Кал.план Жукова даты - не надо"/>
      <sheetName val="р.Волхов"/>
      <sheetName val="смета СИД"/>
      <sheetName val="пятилетка"/>
      <sheetName val="мониторинг"/>
      <sheetName val="эл.химз."/>
      <sheetName val="93-110"/>
      <sheetName val="Смета"/>
      <sheetName val="Смета 1свод"/>
      <sheetName val="Коэфф1."/>
      <sheetName val="Лист3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Дополнительные параметры"/>
      <sheetName val="КП НовоКов"/>
      <sheetName val="Параметры"/>
      <sheetName val="гидрология"/>
      <sheetName val="КП Прим (3)"/>
      <sheetName val="Итог"/>
      <sheetName val="Лист2"/>
      <sheetName val="Гр5(о)"/>
      <sheetName val="1"/>
      <sheetName val="ПДР"/>
      <sheetName val="КП Мак"/>
      <sheetName val="АЧ"/>
      <sheetName val="Прочее"/>
      <sheetName val="ОПС"/>
      <sheetName val="ИДвалка"/>
      <sheetName val="Смета 2"/>
      <sheetName val="№1ИИ"/>
      <sheetName val="2. См2 инв"/>
      <sheetName val="УКП"/>
      <sheetName val="пример расчета"/>
      <sheetName val="кп_(3)1"/>
      <sheetName val="свод_(2)1"/>
      <sheetName val="экон_из1"/>
      <sheetName val="экол_из1"/>
      <sheetName val="иск_соор1"/>
      <sheetName val="нар_осв11"/>
      <sheetName val="пер_ком11"/>
      <sheetName val="акт_(2)1"/>
      <sheetName val="сод_дор1"/>
      <sheetName val="изъят_зем_уч1"/>
      <sheetName val="землеустр___раб1"/>
      <sheetName val="Данные_для_расчёта_сметы"/>
      <sheetName val="СметаСводная_Рыб"/>
      <sheetName val="СметаСводная_1_оч"/>
      <sheetName val="Калплан_ОИ2_Макм_крестики"/>
      <sheetName val="Смета_терзем"/>
      <sheetName val="Кал_план_Жукова_даты_-_не_надо"/>
      <sheetName val="См_1_наруж_водопровод"/>
      <sheetName val="Смета_1свод"/>
      <sheetName val="Коэфф1_"/>
      <sheetName val="свод_2"/>
      <sheetName val="СметаСводная_павильон"/>
      <sheetName val="Смета_5_2__Кусты25,29,31,65"/>
      <sheetName val="СметаСводная_снег"/>
      <sheetName val="р_Волхов"/>
      <sheetName val="смета_СИД"/>
      <sheetName val="эл_химз_"/>
      <sheetName val="Дополнительные_параметры"/>
      <sheetName val="КП_НовоКов"/>
      <sheetName val="КП_Прим_(3)"/>
      <sheetName val="КП_Мак"/>
      <sheetName val="Смета_2"/>
      <sheetName val="2__См2_инв"/>
      <sheetName val="Смета ИИ геодезия"/>
      <sheetName val="Коэффициенты"/>
      <sheetName val="смета проект"/>
      <sheetName val="Calc"/>
      <sheetName val="ПД-2.2"/>
      <sheetName val="Экология-3.1"/>
      <sheetName val="таблица руководству"/>
      <sheetName val="Суточная добыча за неделю"/>
      <sheetName val="Геология"/>
      <sheetName val="Арматура"/>
      <sheetName val="3-ОЗУ"/>
      <sheetName val="свод 3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свод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ная"/>
      <sheetName val="Данные для расчёта сметы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3труба (П)"/>
      <sheetName val="лист1"/>
      <sheetName val="обновление"/>
      <sheetName val="цена"/>
      <sheetName val="product"/>
      <sheetName val="ИД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  <sheetName val="Заполнение"/>
      <sheetName val="матер."/>
      <sheetName val="см8"/>
      <sheetName val="Прочее"/>
      <sheetName val="№1ИИ"/>
      <sheetName val="Объемы работ по ПВ"/>
      <sheetName val="1.1"/>
      <sheetName val="Смета 7"/>
      <sheetName val="бд"/>
      <sheetName val="КП_НовоКов1"/>
      <sheetName val="Сводная_НовоКов1"/>
      <sheetName val="См_1_наруж_водопровод1"/>
      <sheetName val="См_2_наруж_канализация1"/>
      <sheetName val="См_3_внутр_сети1"/>
      <sheetName val="Смета4_геология_(архив)1"/>
      <sheetName val="См5_ТопоГео__(планшеты)1"/>
      <sheetName val="См6_эколог_изыск_1"/>
      <sheetName val="Смета7_регламент_с_0,2931"/>
      <sheetName val="Смета5_Чеснович1"/>
      <sheetName val="Смета4_НовоКов_геология1"/>
      <sheetName val="Данные_для_расчёта_сметы"/>
      <sheetName val="СметаСводная_1_оч"/>
      <sheetName val="КП_"/>
      <sheetName val="свод_2"/>
      <sheetName val="эл_химз_"/>
      <sheetName val="свод_(2)"/>
      <sheetName val="Калплан_ОИ2_Макм_крестики"/>
      <sheetName val="Смета_терзем"/>
      <sheetName val="р_Волхов"/>
      <sheetName val="3труба_(П)"/>
      <sheetName val="КП_Мак"/>
      <sheetName val="Кал_план_Жукова_даты_-_не_надо"/>
      <sheetName val="Дополнительные_параметры"/>
      <sheetName val="КП_Прим_(3)"/>
      <sheetName val="СметаСводная_Рыб"/>
      <sheetName val="смета_СИД"/>
      <sheetName val="свод_общ"/>
      <sheetName val="Хаттон_90_90_Femco"/>
      <sheetName val="1_2_"/>
      <sheetName val="1_3"/>
      <sheetName val="ПД"/>
      <sheetName val="Calc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ета"/>
      <sheetName val="Обновление"/>
      <sheetName val="Цена"/>
      <sheetName val="Product"/>
      <sheetName val="Данные для расчёта сметы"/>
      <sheetName val="Шкаф"/>
      <sheetName val="Коэфф1."/>
      <sheetName val="Прайс лист"/>
      <sheetName val="График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свод 2"/>
      <sheetName val="Табл38-7"/>
      <sheetName val="вариант"/>
      <sheetName val="Разработка проекта"/>
      <sheetName val="Лист1"/>
      <sheetName val="ПДР"/>
      <sheetName val="КП НовоКов"/>
      <sheetName val="Summary"/>
      <sheetName val="sapactivexlhiddensheet"/>
      <sheetName val="Счет-Фактура"/>
      <sheetName val="Переменные и константы"/>
      <sheetName val="СметаСводная 1 оч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Кредиты"/>
      <sheetName val="Суточная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93-110"/>
      <sheetName val="list"/>
      <sheetName val="ПДР ООО &quot;Юкос ФБЦ&quot;"/>
      <sheetName val="Прибыль опл"/>
      <sheetName val="СМЕТА проект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к.84-к.83"/>
      <sheetName val="Лист опроса"/>
      <sheetName val="5ОборРабМест(HP)"/>
      <sheetName val="СметаСводная Колпино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1"/>
      <sheetName val="Смета 1свод"/>
      <sheetName val="№5 СУБ Инж защ"/>
      <sheetName val="Смета 2"/>
      <sheetName val="информация"/>
      <sheetName val="Текущие цены"/>
      <sheetName val="рабочий"/>
      <sheetName val="окраска"/>
      <sheetName val="отчет эл_эн  2000"/>
      <sheetName val="3.1 ТХ"/>
      <sheetName val="ЗП_ЮНГ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од (2)"/>
      <sheetName val="Калплан ОИ2 Макм крестики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П (2)"/>
      <sheetName val="Бюджет"/>
      <sheetName val="Norm"/>
      <sheetName val="свод 3"/>
      <sheetName val="ID"/>
      <sheetName val="Смета 1"/>
      <sheetName val="Смета2_проект__раб_"/>
      <sheetName val="Смета_1"/>
      <sheetName val="Св. смета"/>
      <sheetName val="РБС ИЗМ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РН-ПНГ"/>
      <sheetName val="влад-таблица"/>
      <sheetName val="2002(v1)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D"/>
      <sheetName val="Ачинский НПЗ"/>
      <sheetName val="4"/>
      <sheetName val="ИД"/>
      <sheetName val="См3 СЦБ-зап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Спецификация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6.11 новый"/>
      <sheetName val="Баланс (Ф1)"/>
      <sheetName val="К"/>
      <sheetName val="ПД"/>
      <sheetName val="Полигон - ИЭИ "/>
      <sheetName val="Ком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Капитальные затраты"/>
      <sheetName val="Opex personnel (Term facs)"/>
      <sheetName val="трансформация1"/>
      <sheetName val="breakdown"/>
      <sheetName val="Destination"/>
      <sheetName val="EKDEB90"/>
      <sheetName val="Коэф КВ"/>
      <sheetName val="матер."/>
      <sheetName val="КП Прим (3)"/>
      <sheetName val="кп (3)"/>
      <sheetName val="СП"/>
      <sheetName val="фонтан разбитый2"/>
      <sheetName val="1155"/>
      <sheetName val="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См.3_АСУ"/>
      <sheetName val="MararashAA"/>
      <sheetName val="Пра_x0000_с_лист"/>
      <sheetName val="эл_химз_2"/>
      <sheetName val="геология_2"/>
      <sheetName val="Данные_для_расчёта_сметы1"/>
      <sheetName val="Коэфф1_1"/>
      <sheetName val="Прайс_лист1"/>
      <sheetName val="См_1_наруж_водопровод1"/>
      <sheetName val="свод_21"/>
      <sheetName val="Разработка_проекта1"/>
      <sheetName val="КП_НовоКов1"/>
      <sheetName val="СметаСводная_1_оч1"/>
      <sheetName val="Переменные_и_константы1"/>
      <sheetName val="Пример_расчета1"/>
      <sheetName val="свод_(2)"/>
      <sheetName val="Калплан_ОИ2_Макм_крестики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1_31"/>
      <sheetName val="К_рын1"/>
      <sheetName val="Сводная_смета1"/>
      <sheetName val="СметаСводная_павильон1"/>
      <sheetName val="Св__смета"/>
      <sheetName val="РБС_ИЗМ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"/>
      <sheetName val="Таблица_4_АСУТП1"/>
      <sheetName val="ст_ГТМ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1"/>
      <sheetName val="ПСБ_-_ОЭ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"/>
      <sheetName val="ресурсная_вед_"/>
      <sheetName val="р_Волхов1"/>
      <sheetName val="КП_к_ГК"/>
      <sheetName val="изыскания_2"/>
      <sheetName val="Калплан_Кра"/>
      <sheetName val="Смета_терзем"/>
      <sheetName val="Кал_план_Жукова_даты_-_не_надо"/>
      <sheetName val="Пояснение_"/>
      <sheetName val="3_11"/>
      <sheetName val="Коммерческие_расходы1"/>
      <sheetName val="смета_2_проект__работы"/>
      <sheetName val="СтрЗапасов_(2)"/>
      <sheetName val="НМ_расчеты"/>
      <sheetName val="СС_замеч_с_ответами1"/>
      <sheetName val="УП__2004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в_работу1"/>
      <sheetName val="20_Кредиты_краткосрочные1"/>
      <sheetName val="6_11_новый"/>
      <sheetName val="Баланс_(Ф1)"/>
      <sheetName val="Общая_часть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Перечень_Заказчиков1"/>
      <sheetName val="Opex_personnel_(Term_facs)1"/>
      <sheetName val="Капитальные_затраты1"/>
      <sheetName val="Коэф_КВ"/>
      <sheetName val="кп_(3)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Полигон_-_ИЭИ_"/>
      <sheetName val="выборка_на22_июня"/>
      <sheetName val="3труба_(П)"/>
      <sheetName val="Объемы_работ_по_ПВ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Таблица_5"/>
      <sheetName val="Таблица_3"/>
      <sheetName val="1_401_2"/>
      <sheetName val="Source_lists"/>
      <sheetName val="PO_Data"/>
      <sheetName val="См_3_АСУ"/>
      <sheetName val="Lucent"/>
      <sheetName val="лч и кам"/>
      <sheetName val="№1"/>
      <sheetName val="Общ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АСУ-линия-1"/>
      <sheetName val="ТЗ АСУ-1"/>
      <sheetName val="3 Сл.-структура затрат"/>
      <sheetName val="_x0000__x0000_"/>
      <sheetName val="W28"/>
      <sheetName val="ПС 110 кВ (доп)"/>
      <sheetName val="Пра"/>
      <sheetName val="выборка "/>
      <sheetName val="выборка раб"/>
      <sheetName val="Объем работ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лч_и_кам"/>
      <sheetName val="Вспом."/>
      <sheetName val="УКП"/>
      <sheetName val="БД"/>
      <sheetName val="Норм"/>
      <sheetName val="Лист4"/>
      <sheetName val="Общий"/>
      <sheetName val="ТабР"/>
      <sheetName val="СМ"/>
      <sheetName val="8"/>
      <sheetName val="исх-данные"/>
      <sheetName val="2 Геология"/>
      <sheetName val="ФОТ для смет"/>
      <sheetName val="ЛС_РЕС"/>
      <sheetName val="Сводный"/>
      <sheetName val="6"/>
      <sheetName val="СМИС"/>
      <sheetName val="basa"/>
      <sheetName val="ПД-2.2"/>
      <sheetName val="1.14"/>
      <sheetName val="1.7"/>
      <sheetName val="Имя"/>
      <sheetName val="кап.ремонт"/>
      <sheetName val="База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Обор"/>
      <sheetName val="Приложение 2"/>
      <sheetName val="Должности"/>
      <sheetName val="Лист"/>
      <sheetName val="Исх"/>
      <sheetName val="Исх.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Ref"/>
      <sheetName val="П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/>
      <sheetData sheetId="228"/>
      <sheetData sheetId="229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4"/>
      <sheetName val="ф5"/>
      <sheetName val="свод 2"/>
      <sheetName val="ТОПО ГЕО"/>
      <sheetName val="экол из "/>
      <sheetName val="110 (2)"/>
      <sheetName val="защита (2)"/>
      <sheetName val="АСУ"/>
      <sheetName val="диспетчерское упр"/>
      <sheetName val="связь (2)"/>
      <sheetName val="ЭМС"/>
      <sheetName val="ГОЧС2"/>
      <sheetName val="орг_движ2"/>
      <sheetName val="оос1"/>
      <sheetName val="топография"/>
      <sheetName val="ИГ1"/>
      <sheetName val="свод_2"/>
      <sheetName val="ТОПО_ГЕО"/>
      <sheetName val="экол_из_"/>
      <sheetName val="110_(2)"/>
      <sheetName val="защита_(2)"/>
      <sheetName val="диспетчерское_упр"/>
      <sheetName val="связь_(2)"/>
      <sheetName val="См 1 наруж.водопровод"/>
      <sheetName val="свод"/>
      <sheetName val="Данные для расчёта сметы"/>
      <sheetName val="сводная"/>
      <sheetName val="СМЕТА проект"/>
      <sheetName val="СметаСводная 1 оч"/>
      <sheetName val="СметаСводная Рыб"/>
      <sheetName val="СметаСводная"/>
      <sheetName val="Объемы работ по ПВ"/>
      <sheetName val="Смета 1свод"/>
      <sheetName val="3труба (П)"/>
      <sheetName val="Лист1"/>
      <sheetName val="Смета"/>
      <sheetName val="Упр"/>
      <sheetName val="BACT"/>
      <sheetName val="ИД"/>
      <sheetName val="КП НовоКов"/>
      <sheetName val="См3 СЦБ-зап"/>
      <sheetName val="Комплектация"/>
      <sheetName val="СМР"/>
      <sheetName val="дороги"/>
      <sheetName val="Сводная смета"/>
      <sheetName val="EKDEB90"/>
      <sheetName val="ПД"/>
      <sheetName val="база"/>
    </sheetNames>
    <sheetDataSet>
      <sheetData sheetId="0" refreshError="1"/>
      <sheetData sheetId="1" refreshError="1"/>
      <sheetData sheetId="2" refreshError="1">
        <row r="10">
          <cell r="D10" t="str">
            <v xml:space="preserve"> ОАО "Ленэнерго"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вод 2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ИГ1"/>
      <sheetName val="топография"/>
      <sheetName val="см8"/>
      <sheetName val="сводная"/>
      <sheetName val="свод"/>
      <sheetName val="Данные для расчёта сметы"/>
      <sheetName val="См 1 наруж.водопровод"/>
      <sheetName val="свод1"/>
      <sheetName val="Объемы работ по ПВ"/>
      <sheetName val="Смета 1свод"/>
      <sheetName val="гидрология"/>
      <sheetName val="СметаСводная Рыб"/>
      <sheetName val="Смета"/>
      <sheetName val="КП НовоКов"/>
      <sheetName val="НМА"/>
      <sheetName val="3труба (П)"/>
      <sheetName val="эл.химз."/>
      <sheetName val="свод (2)"/>
      <sheetName val="кп"/>
      <sheetName val="Калплан ОИ2 Макм крестики"/>
      <sheetName val="Смета терзем"/>
      <sheetName val="Смета 2"/>
      <sheetName val="sapactivexlhiddensheet"/>
      <sheetName val="шаблон"/>
      <sheetName val="ИД"/>
      <sheetName val="Кал.план Жукова даты - не надо"/>
      <sheetName val="3.труба (П)"/>
      <sheetName val="19 МОЗ "/>
      <sheetName val="Сводная "/>
      <sheetName val="Калькуляция_2012"/>
      <sheetName val="Лист2"/>
      <sheetName val="Календарь новый"/>
      <sheetName val="Смета № 1 ИИ линия"/>
      <sheetName val="Параметры"/>
      <sheetName val="Смета 3 Гидролог"/>
      <sheetName val="СметаСводная 1 оч"/>
      <sheetName val=""/>
      <sheetName val="смета12 оценка Мичм"/>
      <sheetName val="См 13 ГОЧС Мичм"/>
      <sheetName val="ПД"/>
      <sheetName val="смета проект"/>
      <sheetName val="СметаСводная Колпино"/>
      <sheetName val="пятилетка"/>
      <sheetName val="мониторинг"/>
      <sheetName val="Дополнительные параметры"/>
      <sheetName val="темп"/>
      <sheetName val="Хаттон 90.90 Femco"/>
      <sheetName val="Сводная смета"/>
      <sheetName val="шкаф"/>
      <sheetName val="коэфф1."/>
      <sheetName val="прайс лист"/>
      <sheetName val="ауп"/>
      <sheetName val="КП_Прим_(3)1"/>
      <sheetName val="Калплан_Прим1"/>
      <sheetName val="КП_Прим1"/>
      <sheetName val="см1_топо_Прим_(2)1"/>
      <sheetName val="см2_меж_Прим1"/>
      <sheetName val="см3_натинв__Прим1"/>
      <sheetName val="Смета4_геологияПрим1"/>
      <sheetName val="см5_трансп_пот__Прим1"/>
      <sheetName val="смета_6_база__Прим1"/>
      <sheetName val="Смета_7_инж_комм,_НО_Прим1"/>
      <sheetName val="См_8_эколог_изыск_Прим1"/>
      <sheetName val="Смета_9_регламент_Прим1"/>
      <sheetName val="смета10_конк_докум_Прим1"/>
      <sheetName val="смета_11регл2_Прим1"/>
      <sheetName val="смета12_оценка_Прим1"/>
      <sheetName val="См_13_ГОЧС_Прим1"/>
      <sheetName val="КП_Прим_(2)1"/>
      <sheetName val="см1_топо_Прим1"/>
      <sheetName val="см2_меж_Прим_(2)1"/>
      <sheetName val="свод_2"/>
      <sheetName val="См_1_наруж_водопровод"/>
      <sheetName val="Данные_для_расчёта_сметы"/>
      <sheetName val="СметаСводная_Рыб"/>
      <sheetName val="Объемы_работ_по_ПВ"/>
      <sheetName val="Смета_1свод"/>
      <sheetName val="КП_НовоКов"/>
      <sheetName val="эл_химз_"/>
      <sheetName val="свод_(2)"/>
      <sheetName val="Калплан_ОИ2_Макм_крестики"/>
      <sheetName val="Смета_терзем"/>
      <sheetName val="Смета_2"/>
      <sheetName val="3труба_(П)"/>
      <sheetName val="Кал_план_Жукова_даты_-_не_надо"/>
      <sheetName val="3_труба_(П)"/>
      <sheetName val="19_МОЗ_"/>
      <sheetName val="Сводная_"/>
      <sheetName val="Календарь_новый"/>
      <sheetName val="Смета_№_1_ИИ_линия"/>
      <sheetName val="Смета_3_Гидролог"/>
      <sheetName val="СметаСводная_1_оч"/>
      <sheetName val="Дополнительные_параметры"/>
      <sheetName val="смета12_оценка_Мичм"/>
      <sheetName val="См_13_ГОЧС_Мичм"/>
      <sheetName val="коэфф1_"/>
      <sheetName val="прайс_лист"/>
      <sheetName val="W28"/>
      <sheetName val="сммашбур"/>
      <sheetName val="смручбур"/>
      <sheetName val="ОбмОбслЗемОд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9">
          <cell r="C9" t="str">
            <v>ООО НИИПРИИ  "Севзапинжтехнология"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 refreshError="1"/>
      <sheetData sheetId="138" refreshError="1"/>
      <sheetData sheetId="139" refreshError="1"/>
      <sheetData sheetId="14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  <sheetName val="Расчет_стоимости"/>
      <sheetName val="НМЦ_лота"/>
    </sheetNames>
    <sheetDataSet>
      <sheetData sheetId="0" refreshError="1"/>
      <sheetData sheetId="1"/>
      <sheetData sheetId="2" refreshError="1"/>
      <sheetData sheetId="3">
        <row r="173">
          <cell r="B173" t="str">
            <v>Ж/б опора одностоечная</v>
          </cell>
        </row>
        <row r="174">
          <cell r="B174" t="str">
            <v>Ж/б опора одностоечная с ж.б подкосом</v>
          </cell>
        </row>
        <row r="175">
          <cell r="B175" t="str">
            <v>Дерев. опора одностоечная</v>
          </cell>
        </row>
        <row r="176">
          <cell r="B176" t="str">
            <v>Дерев. опора одностоечная с ж/б подкосом</v>
          </cell>
        </row>
        <row r="177">
          <cell r="B177" t="str">
            <v>Ж/б опора одностоечная</v>
          </cell>
        </row>
        <row r="178">
          <cell r="B178" t="str">
            <v>Ж/б опора одностоечная с ж.б подкосом</v>
          </cell>
        </row>
        <row r="179">
          <cell r="B179" t="str">
            <v>Дерев. опора одностоечная</v>
          </cell>
        </row>
        <row r="180">
          <cell r="B180" t="str">
            <v>Дерев. опора одностоечная с ж/б подкосом</v>
          </cell>
        </row>
      </sheetData>
      <sheetData sheetId="4">
        <row r="6">
          <cell r="B6" t="str">
            <v>Белгородская область</v>
          </cell>
        </row>
        <row r="7">
          <cell r="B7" t="str">
            <v>Брянская область</v>
          </cell>
        </row>
        <row r="8">
          <cell r="B8" t="str">
            <v>Владимирская область</v>
          </cell>
        </row>
        <row r="9">
          <cell r="B9" t="str">
            <v>Воронежская область</v>
          </cell>
        </row>
        <row r="10">
          <cell r="B10" t="str">
            <v>Ивановская область</v>
          </cell>
        </row>
        <row r="11">
          <cell r="B11" t="str">
            <v>Калужская область</v>
          </cell>
        </row>
        <row r="12">
          <cell r="B12" t="str">
            <v>Костромская область</v>
          </cell>
        </row>
        <row r="13">
          <cell r="B13" t="str">
            <v>Курская область</v>
          </cell>
        </row>
        <row r="14">
          <cell r="B14" t="str">
            <v>Липецкая область</v>
          </cell>
        </row>
        <row r="15">
          <cell r="B15" t="str">
            <v>Московская область</v>
          </cell>
        </row>
        <row r="16">
          <cell r="B16" t="str">
            <v>Орловская область</v>
          </cell>
        </row>
        <row r="17">
          <cell r="B17" t="str">
            <v>Рязанская область (1 зона)</v>
          </cell>
        </row>
        <row r="18">
          <cell r="B18" t="str">
            <v>Смоленская область</v>
          </cell>
        </row>
        <row r="19">
          <cell r="B19" t="str">
            <v>Тамбовская область</v>
          </cell>
        </row>
        <row r="20">
          <cell r="B20" t="str">
            <v>Тверская область</v>
          </cell>
        </row>
        <row r="21">
          <cell r="B21" t="str">
            <v>Тульская область</v>
          </cell>
        </row>
        <row r="22">
          <cell r="B22" t="str">
            <v>Ярославская область</v>
          </cell>
        </row>
        <row r="23">
          <cell r="B23" t="str">
            <v>г. Москва</v>
          </cell>
        </row>
        <row r="24">
          <cell r="B24" t="str">
            <v>Республика Карелия (1 зона)</v>
          </cell>
        </row>
        <row r="25">
          <cell r="B25" t="str">
            <v>Республика Коми (1 зона)</v>
          </cell>
        </row>
        <row r="26">
          <cell r="B26" t="str">
            <v>Архангельская область (1 зона)</v>
          </cell>
        </row>
        <row r="27">
          <cell r="B27" t="str">
            <v>Ненецкий национальный округ</v>
          </cell>
        </row>
        <row r="28">
          <cell r="B28" t="str">
            <v>Вологодская область</v>
          </cell>
        </row>
        <row r="29">
          <cell r="B29" t="str">
            <v>Калининградская область</v>
          </cell>
        </row>
        <row r="30">
          <cell r="B30" t="str">
            <v>Ленинградская область ( 1 зона)</v>
          </cell>
        </row>
        <row r="31">
          <cell r="B31" t="str">
            <v>Мурманская область</v>
          </cell>
        </row>
        <row r="32">
          <cell r="B32" t="str">
            <v>Новгородская область</v>
          </cell>
        </row>
        <row r="33">
          <cell r="B33" t="str">
            <v>Псковская область</v>
          </cell>
        </row>
        <row r="34">
          <cell r="B34" t="str">
            <v>г. Санкт-Петербург</v>
          </cell>
        </row>
        <row r="35">
          <cell r="B35" t="str">
            <v>Республика Адыгея</v>
          </cell>
        </row>
        <row r="36">
          <cell r="B36" t="str">
            <v>Астраханская область</v>
          </cell>
        </row>
        <row r="37">
          <cell r="B37" t="str">
            <v>Волгоградская область</v>
          </cell>
        </row>
        <row r="38">
          <cell r="B38" t="str">
            <v>Республика Калмыкия</v>
          </cell>
        </row>
        <row r="39">
          <cell r="B39" t="str">
            <v>Краснодарский край</v>
          </cell>
        </row>
        <row r="40">
          <cell r="B40" t="str">
            <v>Ростовская область</v>
          </cell>
        </row>
        <row r="41">
          <cell r="B41" t="str">
            <v>Республика Дагестан (1 зона)</v>
          </cell>
        </row>
        <row r="42">
          <cell r="B42" t="str">
            <v>Республика Ингушетия</v>
          </cell>
        </row>
        <row r="43">
          <cell r="B43" t="str">
            <v>Кабардино-Балкарская Республика(1 зона)</v>
          </cell>
        </row>
        <row r="44">
          <cell r="B44" t="str">
            <v>Карачаево-Черкесская Республика</v>
          </cell>
        </row>
        <row r="45">
          <cell r="B45" t="str">
            <v>Республика Северная Осетия-Алания</v>
          </cell>
        </row>
        <row r="46">
          <cell r="B46" t="str">
            <v>Чеченская Республика</v>
          </cell>
        </row>
        <row r="47">
          <cell r="B47" t="str">
            <v>Ставропольский край</v>
          </cell>
        </row>
        <row r="48">
          <cell r="B48" t="str">
            <v>Республика Башкортостан</v>
          </cell>
        </row>
        <row r="49">
          <cell r="B49" t="str">
            <v>Республика Марий Эл</v>
          </cell>
        </row>
        <row r="50">
          <cell r="B50" t="str">
            <v>Республика Мордовия</v>
          </cell>
        </row>
        <row r="51">
          <cell r="B51" t="str">
            <v>Республика Татарстан</v>
          </cell>
        </row>
        <row r="52">
          <cell r="B52" t="str">
            <v>Удмуртская Республика</v>
          </cell>
        </row>
        <row r="53">
          <cell r="B53" t="str">
            <v>Чувашская Республика</v>
          </cell>
        </row>
        <row r="54">
          <cell r="B54" t="str">
            <v>Кировская область</v>
          </cell>
        </row>
        <row r="55">
          <cell r="B55" t="str">
            <v>Нижегородская область</v>
          </cell>
        </row>
        <row r="56">
          <cell r="B56" t="str">
            <v>Нижегородская обл. (г. Саров)</v>
          </cell>
        </row>
        <row r="57">
          <cell r="B57" t="str">
            <v>Оренбургская область</v>
          </cell>
        </row>
        <row r="58">
          <cell r="B58" t="str">
            <v>Пензенская область</v>
          </cell>
        </row>
        <row r="59">
          <cell r="B59" t="str">
            <v>Пермский край</v>
          </cell>
        </row>
        <row r="60">
          <cell r="B60" t="str">
            <v>Самарская область</v>
          </cell>
        </row>
        <row r="61">
          <cell r="B61" t="str">
            <v>Саратовская область</v>
          </cell>
        </row>
        <row r="62">
          <cell r="B62" t="str">
            <v>Ульяновская область</v>
          </cell>
        </row>
        <row r="63">
          <cell r="B63" t="str">
            <v>Курганская область</v>
          </cell>
        </row>
        <row r="64">
          <cell r="B64" t="str">
            <v>Свердловская область</v>
          </cell>
        </row>
        <row r="65">
          <cell r="B65" t="str">
            <v>Тюменская область (1 зона)</v>
          </cell>
        </row>
        <row r="66">
          <cell r="B66" t="str">
            <v>Челябинская область</v>
          </cell>
        </row>
        <row r="67">
          <cell r="B67" t="str">
            <v>Ханты-Мансийский а.о.(Югра)</v>
          </cell>
        </row>
        <row r="68">
          <cell r="B68" t="str">
            <v>Ямало-Ненецкий а. о. (2 зона)</v>
          </cell>
        </row>
        <row r="69">
          <cell r="B69" t="str">
            <v>Республика Алтай ( 1 зона)</v>
          </cell>
        </row>
        <row r="70">
          <cell r="B70" t="str">
            <v>Республика Бурятия</v>
          </cell>
        </row>
        <row r="71">
          <cell r="B71" t="str">
            <v>Республика Тыва</v>
          </cell>
        </row>
        <row r="72">
          <cell r="B72" t="str">
            <v>Республика Хакасия</v>
          </cell>
        </row>
        <row r="73">
          <cell r="B73" t="str">
            <v>Алтайский край (1 зона)</v>
          </cell>
        </row>
        <row r="74">
          <cell r="B74" t="str">
            <v>Красноярский край ( 1 зона )</v>
          </cell>
        </row>
        <row r="75">
          <cell r="B75" t="str">
            <v>Иркутская область (1 зона)</v>
          </cell>
        </row>
        <row r="76">
          <cell r="B76" t="str">
            <v>Кемеровская область (2 зона)</v>
          </cell>
        </row>
        <row r="77">
          <cell r="B77" t="str">
            <v>Новосибирская область (1 зона)</v>
          </cell>
        </row>
        <row r="78">
          <cell r="B78" t="str">
            <v>Омская область</v>
          </cell>
        </row>
        <row r="79">
          <cell r="B79" t="str">
            <v>Томская область</v>
          </cell>
        </row>
        <row r="80">
          <cell r="B80" t="str">
            <v>Забайкальский край</v>
          </cell>
        </row>
        <row r="81">
          <cell r="B81" t="str">
            <v>Республика Саха (Якутия), г. Якутск</v>
          </cell>
        </row>
        <row r="82">
          <cell r="B82" t="str">
            <v>Приморский край</v>
          </cell>
        </row>
        <row r="83">
          <cell r="B83" t="str">
            <v>Хабаровский край (1 зона, г. Хабаровск)</v>
          </cell>
        </row>
        <row r="84">
          <cell r="B84" t="str">
            <v>Амурская область (1 зона)</v>
          </cell>
        </row>
        <row r="85">
          <cell r="B85" t="str">
            <v>Камчатский край</v>
          </cell>
        </row>
        <row r="86">
          <cell r="B86" t="str">
            <v>Магаданская область</v>
          </cell>
        </row>
        <row r="87">
          <cell r="B87" t="str">
            <v>Сахалинская область (1 зона)</v>
          </cell>
        </row>
        <row r="88">
          <cell r="B88" t="str">
            <v>Еврейская а.о.</v>
          </cell>
        </row>
        <row r="89">
          <cell r="B89" t="str">
            <v>Чукотский а. о.</v>
          </cell>
        </row>
        <row r="90">
          <cell r="B90" t="str">
            <v>Республика Крым</v>
          </cell>
        </row>
        <row r="91">
          <cell r="B91" t="str">
            <v>Севастополь</v>
          </cell>
        </row>
      </sheetData>
      <sheetData sheetId="5" refreshError="1"/>
      <sheetData sheetId="6"/>
      <sheetData sheetId="7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СметаСводная"/>
      <sheetName val="пдр"/>
      <sheetName val="свод 3"/>
      <sheetName val="топограф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см8"/>
      <sheetName val="Смета"/>
      <sheetName val="свод1"/>
      <sheetName val="СметаСводная 1 оч"/>
      <sheetName val="СметаСводная"/>
      <sheetName val="свод"/>
      <sheetName val="свод 2"/>
      <sheetName val="СметаСводная снег"/>
      <sheetName val="93-110"/>
      <sheetName val="Хаттон 90.90 Femco"/>
      <sheetName val="ИД1"/>
      <sheetName val="сводная"/>
      <sheetName val="ИГ1"/>
      <sheetName val="свод общ"/>
      <sheetName val="шаблон"/>
      <sheetName val="Коэфф1."/>
      <sheetName val="таблица руководству"/>
      <sheetName val="Суточная добыча за неделю"/>
      <sheetName val="СметаСводная павильон"/>
      <sheetName val="Итог"/>
      <sheetName val="Таблица 4 АСУТП"/>
      <sheetName val="Смета 5.2. Кусты25,29,31,65"/>
      <sheetName val="НМА"/>
      <sheetName val="list"/>
      <sheetName val="Подрядчики"/>
      <sheetName val="Обновление"/>
      <sheetName val="Цена"/>
      <sheetName val="Product"/>
      <sheetName val=""/>
      <sheetName val="сохранить"/>
      <sheetName val="2002(v2)"/>
      <sheetName val="2002_v2_"/>
      <sheetName val="См 1 наруж.водопровод"/>
      <sheetName val="информация"/>
      <sheetName val="Материалы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Объемы работ по ПВ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Таблица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Общие"/>
      <sheetName val="3_гидромет"/>
      <sheetName val="3 Сл.-структура затрат"/>
      <sheetName val="Должности"/>
      <sheetName val="Исходная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Данные_для_расчёта_сметы1"/>
      <sheetName val="свод_21"/>
      <sheetName val="СметаСводная_снег1"/>
      <sheetName val="Хаттон_90_90_Femco1"/>
      <sheetName val="Коэфф1_1"/>
      <sheetName val="свод_общ1"/>
      <sheetName val="таблица_руководству1"/>
      <sheetName val="Суточная_добыча_за_неделю1"/>
      <sheetName val="СметаСводная_павильон1"/>
      <sheetName val="Таблица_4_АСУТП1"/>
      <sheetName val="СметаСводная_1_оч1"/>
      <sheetName val="Смета_5_2__Кусты25,29,31,651"/>
      <sheetName val="См_1_наруж_водопровод1"/>
      <sheetName val="смета_СИД"/>
      <sheetName val="ресурсная_вед_"/>
      <sheetName val="р_Волхов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Разработка_проекта1"/>
      <sheetName val="КП_НовоКов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Прибыль_опл1"/>
      <sheetName val="№5_СУБ_Инж_защ1"/>
      <sheetName val="HP_и_оргтехника1"/>
      <sheetName val="Таблица_2"/>
      <sheetName val="ст_ГТМ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1"/>
      <sheetName val="ПСБ_-_ОЭ1"/>
      <sheetName val="Смета_21"/>
      <sheetName val="Ачинский_НПЗ1"/>
      <sheetName val="См3_СЦБ-зап1"/>
      <sheetName val="КП_к_ГК"/>
      <sheetName val="изыскания_2"/>
      <sheetName val="Калплан_Кра"/>
      <sheetName val="матер_"/>
      <sheetName val="КП_Прим_(3)"/>
      <sheetName val="Пояснение_"/>
      <sheetName val="3_11"/>
      <sheetName val="Коммерческие_расходы1"/>
      <sheetName val="смета_2_проект__работы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Капитальные_затраты1"/>
      <sheetName val="Opex_personnel_(Term_facs)1"/>
      <sheetName val="2_2_1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кп_(3)"/>
      <sheetName val="фонтан_разбитый2"/>
      <sheetName val="Объемы_работ_по_ПВ"/>
      <sheetName val="Баланс_(Ф1)"/>
      <sheetName val="Смета_3_Гидролог"/>
      <sheetName val="Записка_СЦБ"/>
      <sheetName val="Дополнительные_параметры"/>
      <sheetName val="РС_"/>
      <sheetName val="Свод_объем"/>
      <sheetName val="Табл_51"/>
      <sheetName val="Табл_21"/>
      <sheetName val="Дог_цена"/>
      <sheetName val="Курс_доллара"/>
      <sheetName val="Календарь_новый"/>
      <sheetName val="Смета_№_1_ИИ_линия"/>
      <sheetName val="Общая_часть"/>
      <sheetName val="См_№3_ОПР"/>
      <sheetName val="см_№6_АВЗУ_и_ГПЗУ"/>
      <sheetName val="см_№1_1_Геодезические_работы_"/>
      <sheetName val="см_№1_4_Экология_"/>
      <sheetName val="Input_Assumptions"/>
      <sheetName val="Расчет_курса"/>
      <sheetName val="АСУ_ТП_1_этап_ПД"/>
      <sheetName val="PO_Data"/>
      <sheetName val="Source_Lists"/>
      <sheetName val="3труба_(П)"/>
      <sheetName val="1_401_2"/>
      <sheetName val="Таблица_5"/>
      <sheetName val="Таблица_3"/>
      <sheetName val="выборка_на22_июня"/>
      <sheetName val="Акт_выбора"/>
      <sheetName val="См_3_АС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лч_и_кам"/>
      <sheetName val="Tier_311208"/>
      <sheetName val="См_№7_Эл_"/>
      <sheetName val="См_№8_Пож_"/>
      <sheetName val="См_№3_ВиК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Полигон_-_ИЭИ_"/>
      <sheetName val="ТЗ_АСУ-1"/>
      <sheetName val="Раб_АУ"/>
      <sheetName val="Сметы_за_сопровождение"/>
      <sheetName val="Виды_работ_АСО"/>
      <sheetName val="таблица_руко_1"/>
      <sheetName val="Акт_выполненных_работ_46"/>
      <sheetName val="таблица_руко_"/>
      <sheetName val="Смета_7"/>
      <sheetName val="эл_химз_3"/>
      <sheetName val="геология_3"/>
      <sheetName val="Данные_для_расчёта_сметы2"/>
      <sheetName val="свод_22"/>
      <sheetName val="СметаСводная_снег2"/>
      <sheetName val="Хаттон_90_90_Femco2"/>
      <sheetName val="Коэфф1_2"/>
      <sheetName val="свод_общ2"/>
      <sheetName val="таблица_руководству2"/>
      <sheetName val="Суточная_добыча_за_неделю2"/>
      <sheetName val="СметаСводная_павильон2"/>
      <sheetName val="Таблица_4_АСУТП2"/>
      <sheetName val="СметаСводная_1_оч2"/>
      <sheetName val="Смета_5_2__Кусты25,29,31,652"/>
      <sheetName val="См_1_наруж_водопровод2"/>
      <sheetName val="смета_СИД1"/>
      <sheetName val="ресурсная_вед_1"/>
      <sheetName val="р_Волхов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Разработка_проекта2"/>
      <sheetName val="КП_НовоКов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Прибыль_опл2"/>
      <sheetName val="№5_СУБ_Инж_защ2"/>
      <sheetName val="HP_и_оргтехника2"/>
      <sheetName val="Таблица_21"/>
      <sheetName val="ст_ГТМ1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2"/>
      <sheetName val="ПСБ_-_ОЭ2"/>
      <sheetName val="Смета_22"/>
      <sheetName val="Ачинский_НПЗ2"/>
      <sheetName val="См3_СЦБ-зап2"/>
      <sheetName val="КП_к_ГК1"/>
      <sheetName val="изыскания_21"/>
      <sheetName val="Калплан_Кра1"/>
      <sheetName val="матер_1"/>
      <sheetName val="КП_Прим_(3)1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Капитальные_затраты2"/>
      <sheetName val="Opex_personnel_(Term_facs)2"/>
      <sheetName val="2_2_2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кп_(3)1"/>
      <sheetName val="фонтан_разбитый21"/>
      <sheetName val="Объемы_работ_по_ПВ1"/>
      <sheetName val="Баланс_(Ф1)1"/>
      <sheetName val="Смета_3_Гидролог1"/>
      <sheetName val="Записка_СЦБ1"/>
      <sheetName val="Дополнительные_параметры1"/>
      <sheetName val="РС_1"/>
      <sheetName val="Свод_объем1"/>
      <sheetName val="Табл_52"/>
      <sheetName val="Табл_22"/>
      <sheetName val="Дог_цена1"/>
      <sheetName val="Курс_доллара1"/>
      <sheetName val="Календарь_новый1"/>
      <sheetName val="Смета_№_1_ИИ_линия1"/>
      <sheetName val="Общая_часть1"/>
      <sheetName val="См_№3_ОПР1"/>
      <sheetName val="см_№6_АВЗУ_и_ГПЗУ1"/>
      <sheetName val="см_№1_1_Геодезические_работы_1"/>
      <sheetName val="см_№1_4_Экология_1"/>
      <sheetName val="Input_Assumptions1"/>
      <sheetName val="Расчет_курса1"/>
      <sheetName val="АСУ_ТП_1_этап_ПД1"/>
      <sheetName val="PO_Data1"/>
      <sheetName val="Source_Lists1"/>
      <sheetName val="3труба_(П)1"/>
      <sheetName val="1_401_21"/>
      <sheetName val="Таблица_51"/>
      <sheetName val="Таблица_31"/>
      <sheetName val="выборка_на22_июня1"/>
      <sheetName val="Акт_выбора1"/>
      <sheetName val="См_3_АС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лч_и_кам1"/>
      <sheetName val="Tier_3112081"/>
      <sheetName val="См_№7_Эл_1"/>
      <sheetName val="См_№8_Пож_1"/>
      <sheetName val="См_№3_ВиК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Полигон_-_ИЭИ_1"/>
      <sheetName val="ТЗ_АСУ-11"/>
      <sheetName val="Раб_АУ1"/>
      <sheetName val="Сметы_за_сопровождение1"/>
      <sheetName val="Виды_работ_АСО1"/>
      <sheetName val="таблица_руко_2"/>
      <sheetName val="Акт_выполненных_работ_461"/>
      <sheetName val="Смета_71"/>
      <sheetName val="таблица_руко "/>
      <sheetName val="эл_химз_4"/>
      <sheetName val="геология_4"/>
      <sheetName val="Данные_для_расчёта_сметы3"/>
      <sheetName val="свод_23"/>
      <sheetName val="СметаСводная_снег3"/>
      <sheetName val="Хаттон_90_90_Femco3"/>
      <sheetName val="Коэфф1_3"/>
      <sheetName val="свод_общ3"/>
      <sheetName val="таблица_руководству3"/>
      <sheetName val="Суточная_добыча_за_неделю3"/>
      <sheetName val="СметаСводная_павильон3"/>
      <sheetName val="Таблица_4_АСУТП3"/>
      <sheetName val="СметаСводная_1_оч3"/>
      <sheetName val="Смета_5_2__Кусты25,29,31,653"/>
      <sheetName val="См_1_наруж_водопровод3"/>
      <sheetName val="смета_СИД2"/>
      <sheetName val="ресурсная_вед_2"/>
      <sheetName val="р_Волхов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Разработка_проекта3"/>
      <sheetName val="КП_НовоКов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Прибыль_опл3"/>
      <sheetName val="№5_СУБ_Инж_защ3"/>
      <sheetName val="HP_и_оргтехника3"/>
      <sheetName val="Таблица_22"/>
      <sheetName val="ст_ГТМ2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3"/>
      <sheetName val="ПСБ_-_ОЭ3"/>
      <sheetName val="Смета_23"/>
      <sheetName val="Ачинский_НПЗ3"/>
      <sheetName val="См3_СЦБ-зап3"/>
      <sheetName val="КП_к_ГК2"/>
      <sheetName val="изыскания_22"/>
      <sheetName val="Калплан_Кра2"/>
      <sheetName val="матер_2"/>
      <sheetName val="КП_Прим_(3)2"/>
      <sheetName val="Пояснение_2"/>
      <sheetName val="3_13"/>
      <sheetName val="Коммерческие_расходы3"/>
      <sheetName val="смета_2_проект__работы2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Капитальные_затраты3"/>
      <sheetName val="Opex_personnel_(Term_facs)3"/>
      <sheetName val="2_2_3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кп_(3)2"/>
      <sheetName val="фонтан_разбитый22"/>
      <sheetName val="Объемы_работ_по_ПВ2"/>
      <sheetName val="Баланс_(Ф1)2"/>
      <sheetName val="Смета_3_Гидролог2"/>
      <sheetName val="Записка_СЦБ2"/>
      <sheetName val="Дополнительные_параметры2"/>
      <sheetName val="РС_2"/>
      <sheetName val="Свод_объем2"/>
      <sheetName val="Табл_53"/>
      <sheetName val="Табл_23"/>
      <sheetName val="Дог_цена2"/>
      <sheetName val="Курс_доллара2"/>
      <sheetName val="Календарь_новый2"/>
      <sheetName val="Смета_№_1_ИИ_линия2"/>
      <sheetName val="Общая_часть2"/>
      <sheetName val="См_№3_ОПР2"/>
      <sheetName val="см_№6_АВЗУ_и_ГПЗУ2"/>
      <sheetName val="см_№1_1_Геодезические_работы_2"/>
      <sheetName val="см_№1_4_Экология_2"/>
      <sheetName val="Input_Assumptions2"/>
      <sheetName val="Расчет_курса2"/>
      <sheetName val="АСУ_ТП_1_этап_ПД2"/>
      <sheetName val="PO_Data2"/>
      <sheetName val="Source_Lists2"/>
      <sheetName val="3труба_(П)2"/>
      <sheetName val="1_401_22"/>
      <sheetName val="Таблица_52"/>
      <sheetName val="Таблица_32"/>
      <sheetName val="выборка_на22_июня2"/>
      <sheetName val="Акт_выбора2"/>
      <sheetName val="См_3_АС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лч_и_кам2"/>
      <sheetName val="Tier_3112082"/>
      <sheetName val="См_№7_Эл_2"/>
      <sheetName val="См_№8_Пож_2"/>
      <sheetName val="См_№3_ВиК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Полигон_-_ИЭИ_2"/>
      <sheetName val="ТЗ_АСУ-12"/>
      <sheetName val="Раб_АУ2"/>
      <sheetName val="Сметы_за_сопровождение2"/>
      <sheetName val="Виды_работ_АСО2"/>
      <sheetName val="Акт_выполненных_работ_462"/>
      <sheetName val="Смета_72"/>
      <sheetName val="3_Сл_-структура_затрат"/>
      <sheetName val="Объем_работ"/>
      <sheetName val="ИД_СМР"/>
      <sheetName val="1_14"/>
      <sheetName val="1_7"/>
      <sheetName val="Бл_электр_"/>
      <sheetName val="ПД-2_2"/>
      <sheetName val="ФОТ_для_смет"/>
      <sheetName val="2_Геология"/>
      <sheetName val="СВ_2"/>
      <sheetName val="1_2_"/>
      <sheetName val="РАСПРЕД_ПО_ПРОЦЕСС"/>
      <sheetName val="кап_ремонт"/>
      <sheetName val="Вспом_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ИД_ПНР"/>
      <sheetName val="анализ_2003_2004исполнение_МТО"/>
      <sheetName val="Main_list"/>
      <sheetName val="Технический_лист"/>
      <sheetName val="таблица_руко_3"/>
      <sheetName val="ПС_x0000__x0000__x0000__x0000__x0000__x0000_"/>
      <sheetName val="ПД-2.1"/>
      <sheetName val="Приложение 2"/>
      <sheetName val="41"/>
      <sheetName val=" Свод"/>
      <sheetName val="Договорная цена"/>
      <sheetName val="Пра_x0000_с_лист"/>
      <sheetName val="исключ ЭХЗ"/>
      <sheetName val="БДР"/>
      <sheetName val="КБК ДПК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ГАЗ_камаз"/>
      <sheetName val="Имя"/>
      <sheetName val="расчеты"/>
      <sheetName val="№2Гидромет."/>
      <sheetName val="№2Геолог"/>
      <sheetName val="№2Геолог с.п."/>
      <sheetName val="№3Экологи (2этап)"/>
      <sheetName val="Прил.5 СС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  <sheetName val="Пра"/>
      <sheetName val="Акт-Смета_30"/>
      <sheetName val="ПС"/>
      <sheetName val="сводная (2)"/>
      <sheetName val="GLOBAL"/>
      <sheetName val="Прочее"/>
      <sheetName val="Форма 2.1"/>
      <sheetName val="ИНСТРУКЦИЯ"/>
      <sheetName val="темп"/>
      <sheetName val="ЛЧ Р"/>
      <sheetName val="2.1"/>
      <sheetName val="РС"/>
      <sheetName val="Исх1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ДКСС от МПС"/>
      <sheetName val="Настрой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/>
      <sheetData sheetId="231"/>
      <sheetData sheetId="232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ПДР+Бюджет ЮНГ НТЦ Уфа (2005-20"/>
      <sheetName val="График"/>
      <sheetName val="топография"/>
      <sheetName val="Коэфф1."/>
      <sheetName val="93-110"/>
      <sheetName val="Сметы за сопровождение"/>
      <sheetName val="СС"/>
      <sheetName val="Лист1"/>
      <sheetName val="Обновление"/>
      <sheetName val="все"/>
      <sheetName val="Суточная"/>
      <sheetName val="Табл38-7"/>
      <sheetName val="вариант"/>
      <sheetName val="Разработка проекта"/>
      <sheetName val="COA- Nov  02"/>
      <sheetName val="мсн"/>
      <sheetName val="Opex personnel (Term facs)"/>
      <sheetName val="1.1"/>
      <sheetName val="Сводная"/>
      <sheetName val="Цена"/>
      <sheetName val="Product"/>
      <sheetName val="Смета"/>
      <sheetName val="КП (2)"/>
      <sheetName val="Капитальные затраты"/>
      <sheetName val="Пример расчета"/>
      <sheetName val="Additives"/>
      <sheetName val="Ryazan"/>
      <sheetName val="Assumpt"/>
      <sheetName val="ВКЕ"/>
      <sheetName val="Счет-Фактура"/>
      <sheetName val="ЭХЗ"/>
      <sheetName val="13.1"/>
      <sheetName val="Данные для расчёта сметы"/>
      <sheetName val="Ачинский НПЗ"/>
      <sheetName val="Лист опроса"/>
      <sheetName val="СПЕЦИФИКАЦИЯ"/>
      <sheetName val="НЕДЕЛИ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свод1"/>
      <sheetName val="топография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мета"/>
      <sheetName val="Данные для расчёта сметы"/>
      <sheetName val="93-110"/>
      <sheetName val="свод"/>
      <sheetName val="Коэфф1."/>
      <sheetName val="ИДвалка"/>
      <sheetName val="свод 2"/>
      <sheetName val="СметаСводная павильон"/>
      <sheetName val="СметаСводная"/>
      <sheetName val="матер."/>
      <sheetName val="ИГ1"/>
      <sheetName val="Хаттон 90.90 Femco"/>
      <sheetName val="См 1 наруж.водопровод"/>
      <sheetName val="геология "/>
      <sheetName val="Объемы работ по ПВ"/>
      <sheetName val="свод общ"/>
      <sheetName val="ИД1"/>
      <sheetName val="смета СИД"/>
      <sheetName val="часы"/>
      <sheetName val="см8"/>
      <sheetName val="р.Волхов"/>
      <sheetName val="ресурсная вед."/>
      <sheetName val="гидрология"/>
      <sheetName val="пдр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шаблон"/>
      <sheetName val="Итог"/>
      <sheetName val="ОПС"/>
      <sheetName val="КП НовоКов"/>
      <sheetName val="Лист3"/>
      <sheetName val="свод (2)"/>
      <sheetName val="КП Прим (3)"/>
      <sheetName val="Параметры"/>
      <sheetName val="СметаСводная Колпино"/>
      <sheetName val="СметаСводная Рыб"/>
      <sheetName val="Подрядчики"/>
      <sheetName val="Смета 1свод"/>
      <sheetName val="СметаСводная снег"/>
      <sheetName val="Съемка500+ПВО1"/>
      <sheetName val="Коэффициенты"/>
      <sheetName val="пятилетка"/>
      <sheetName val="мониторинг"/>
      <sheetName val="прибыль опл"/>
      <sheetName val="ОбмОбслЗемОд"/>
      <sheetName val="СмРучБур"/>
      <sheetName val="8"/>
      <sheetName val="настройка"/>
      <sheetName val="Калплан_1"/>
      <sheetName val="КП_сельская1"/>
      <sheetName val="Смета1_топог_Ира1"/>
      <sheetName val="Смета2_инв1"/>
      <sheetName val="Смета_3_Гидролог1"/>
      <sheetName val="Смета4_снег_геология1"/>
      <sheetName val="Смета5_эколог_изыск1"/>
      <sheetName val="Смета6экономич_из-я1"/>
      <sheetName val="смета_7оценка_1"/>
      <sheetName val="Смета8_дороги1"/>
      <sheetName val="Смета10_НО1"/>
      <sheetName val="Смета11_регламент1"/>
      <sheetName val="смета12_конк_докум_1"/>
      <sheetName val="См_13_ГОЧС_Ира1"/>
      <sheetName val="свод_2"/>
      <sheetName val="См_1_наруж_водопровод"/>
      <sheetName val="Данные_для_расчёта_сметы"/>
      <sheetName val="Коэфф1_"/>
      <sheetName val="СметаСводная_павильон"/>
      <sheetName val="матер_"/>
      <sheetName val="Хаттон_90_90_Femco"/>
      <sheetName val="геология_"/>
      <sheetName val="свод_общ"/>
      <sheetName val="смета_СИД"/>
      <sheetName val="р_Волхов"/>
      <sheetName val="ресурсная_вед_"/>
      <sheetName val="Объемы_работ_по_ПВ"/>
      <sheetName val="фонтан_разбитый2"/>
      <sheetName val="КП_НовоКов"/>
      <sheetName val="свод_(2)"/>
      <sheetName val="КП_Прим_(3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 refreshError="1"/>
      <sheetData sheetId="114" refreshError="1"/>
      <sheetData sheetId="115" refreshError="1"/>
      <sheetData sheetId="116" refreshError="1"/>
      <sheetData sheetId="117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  <sheetName val="павильон разбитый1"/>
      <sheetName val="фонтан разбитый2"/>
      <sheetName val="павильон"/>
      <sheetName val="Сети по доп.согл."/>
      <sheetName val="кп1"/>
      <sheetName val="кп2"/>
      <sheetName val="кп3"/>
      <sheetName val="КП павильон"/>
      <sheetName val="сводная"/>
      <sheetName val="СметаСводная_павильон"/>
      <sheetName val="павильон_разбитый1"/>
      <sheetName val="фонтан_разбитый2"/>
      <sheetName val="Сети_по_доп_согл_"/>
      <sheetName val="КП_павильон"/>
      <sheetName val="топография"/>
      <sheetName val="свод1"/>
      <sheetName val="Смета"/>
      <sheetName val="93-110"/>
      <sheetName val="Коэфф1."/>
      <sheetName val="свод"/>
      <sheetName val="Данные для расчёта сметы"/>
      <sheetName val="СметаСводная Колпино"/>
      <sheetName val="Январь"/>
      <sheetName val="ИДвалка"/>
      <sheetName val="Смета 1свод"/>
      <sheetName val="см8"/>
      <sheetName val="Смета 3 Гидролог"/>
      <sheetName val="свод 2"/>
      <sheetName val="СметаСводная"/>
      <sheetName val="СметаСводная Рыб"/>
      <sheetName val="матер."/>
      <sheetName val="Итог"/>
      <sheetName val="СметаСводная снег"/>
      <sheetName val="геология "/>
      <sheetName val="Хаттон 90.90 Femco"/>
      <sheetName val="свод общ"/>
      <sheetName val="р.Волхов"/>
      <sheetName val="Финплан"/>
      <sheetName val="ресурсная вед."/>
      <sheetName val="ОПС"/>
      <sheetName val="ИД1"/>
      <sheetName val="кп"/>
      <sheetName val="шаблон"/>
      <sheetName val="ПРОГНОЗ_1"/>
      <sheetName val="Гр5(о)"/>
      <sheetName val="АЧ"/>
      <sheetName val="КП Прим (3)"/>
      <sheetName val="Объемы работ по ПВ"/>
      <sheetName val="гидрология"/>
      <sheetName val="смета СИД"/>
      <sheetName val="эл.химз."/>
      <sheetName val="Параметры"/>
      <sheetName val="Лист3"/>
      <sheetName val="Причины отклонений"/>
      <sheetName val="Статус работы"/>
      <sheetName val="Уровень графика"/>
      <sheetName val="sapactivexlhiddensheet"/>
      <sheetName val="СметаСводная 1 оч"/>
      <sheetName val="ПВС с Коэф"/>
      <sheetName val="СПЕЦИФИКАЦИЯ"/>
      <sheetName val="шкаф"/>
      <sheetName val="прайс лист"/>
      <sheetName val="к.84-к.83"/>
      <sheetName val="СметаСводная_павильон1"/>
      <sheetName val="павильон_разбитый11"/>
      <sheetName val="фонтан_разбитый21"/>
      <sheetName val="Сети_по_доп_согл_1"/>
      <sheetName val="КП_павильон1"/>
      <sheetName val="СметаСводная_Колпино"/>
      <sheetName val="Коэфф1_"/>
      <sheetName val="Данные_для_расчёта_сметы"/>
      <sheetName val="Смета_3_Гидролог"/>
      <sheetName val="Смета_1свод"/>
      <sheetName val="свод_2"/>
      <sheetName val="СметаСводная_Рыб"/>
      <sheetName val="матер_"/>
      <sheetName val="геология_"/>
      <sheetName val="Хаттон_90_90_Femco"/>
      <sheetName val="свод_общ"/>
      <sheetName val="СметаСводная_снег"/>
      <sheetName val="р_Волхов"/>
      <sheetName val="ресурсная_вед_"/>
      <sheetName val="КП_Прим_(3)"/>
      <sheetName val="Объемы_работ_по_ПВ"/>
      <sheetName val="смета_СИД"/>
      <sheetName val="эл_химз_"/>
    </sheetNames>
    <sheetDataSet>
      <sheetData sheetId="0" refreshError="1">
        <row r="6">
          <cell r="D6" t="str">
            <v>Рабочий проект по объекту "Реконструкция Исаакиевской площади с благоустройством прилегающих территорий. 1-ая очередь"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метаСводная павильон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ная"/>
      <sheetName val="свод1"/>
      <sheetName val="топография"/>
      <sheetName val="АЧ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вод 2"/>
      <sheetName val="Хаттон 90.90 Femco"/>
      <sheetName val="СметаСводная"/>
      <sheetName val="Январь"/>
      <sheetName val="НМА"/>
      <sheetName val="фонтан разбитый2"/>
      <sheetName val="См 1 наруж.водопровод"/>
      <sheetName val="Смета 1свод"/>
      <sheetName val="Смета 3 Гидролог"/>
      <sheetName val="ИДвалка"/>
      <sheetName val="матер."/>
      <sheetName val="sapactivexlhiddensheet"/>
      <sheetName val="геология "/>
      <sheetName val="свод общ"/>
      <sheetName val="ресурсная вед."/>
      <sheetName val="ОПС"/>
      <sheetName val="ИД1"/>
      <sheetName val="Объемы работ по ПВ"/>
      <sheetName val="Лист1"/>
      <sheetName val="Лист3"/>
      <sheetName val="р.Волхов"/>
      <sheetName val="Сводная "/>
      <sheetName val="гидрология"/>
      <sheetName val="Прайс лист"/>
      <sheetName val="настройка"/>
      <sheetName val="свод_ГК1"/>
      <sheetName val="кп_ГК1"/>
      <sheetName val="изыскания_21"/>
      <sheetName val="экол_из21"/>
      <sheetName val="Экол_1"/>
      <sheetName val="иск_соор1"/>
      <sheetName val="нар_осв21"/>
      <sheetName val="обсл_моста1"/>
      <sheetName val="СметаСводная_павильон"/>
      <sheetName val="свод_2"/>
      <sheetName val="Коэфф1_"/>
      <sheetName val="Данные_для_расчёта_сметы"/>
      <sheetName val="СметаСводная_снег"/>
      <sheetName val="Хаттон_90_90_Femco"/>
      <sheetName val="фонтан_разбитый2"/>
      <sheetName val="См_1_наруж_водопровод"/>
      <sheetName val="Смета_3_Гидролог"/>
      <sheetName val="матер_"/>
      <sheetName val="Смета_1свод"/>
      <sheetName val="геология_"/>
      <sheetName val="свод_общ"/>
      <sheetName val="ресурсная_вед_"/>
      <sheetName val="Объемы_работ_по_ПВ"/>
      <sheetName val="р_Волхов"/>
      <sheetName val="Сводная_"/>
      <sheetName val="Прайс_лист"/>
      <sheetName val="Причины отклонений"/>
      <sheetName val="Статус работы"/>
      <sheetName val="Уровень графика"/>
      <sheetName val="ц_1991"/>
      <sheetName val="СметаСводная 1 оч"/>
      <sheetName val="Лист2"/>
      <sheetName val="сводная (2)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Данные для расчёта сметы"/>
      <sheetName val="топография"/>
      <sheetName val="свод"/>
      <sheetName val="см8"/>
      <sheetName val="Смета"/>
      <sheetName val="СметаСводная"/>
      <sheetName val="Смета 1свод"/>
      <sheetName val="СметаСводная павильон"/>
      <sheetName val="Коэфф1."/>
      <sheetName val="сводная"/>
      <sheetName val="sapactivexlhiddensheet"/>
      <sheetName val="АЧ"/>
      <sheetName val="часы"/>
      <sheetName val="Январь"/>
      <sheetName val="Смета 5.2. Кусты25,29,31,65"/>
      <sheetName val="свод 2"/>
      <sheetName val="смета СИД"/>
      <sheetName val="кп"/>
      <sheetName val="Лист3"/>
      <sheetName val="Итог"/>
      <sheetName val="ЗП_ЮНГ"/>
      <sheetName val="фонтан разбитый2"/>
      <sheetName val="См 1 наруж.водопровод"/>
      <sheetName val="Прайс лист"/>
      <sheetName val="Смета 3 Гидролог"/>
      <sheetName val="матер."/>
      <sheetName val="СП"/>
      <sheetName val="пятилетка"/>
      <sheetName val="мониторинг"/>
      <sheetName val="ИД"/>
      <sheetName val="ИД1"/>
      <sheetName val="свод1"/>
      <sheetName val="Параметры"/>
      <sheetName val="Калплан ОИ2 Макм крестики"/>
      <sheetName val=""/>
      <sheetName val="ИДвалка"/>
      <sheetName val="геология "/>
      <sheetName val="БД"/>
      <sheetName val="Хаттон 90.90 Femco"/>
      <sheetName val="Смета 7"/>
      <sheetName val="Расчет зарплаты"/>
      <sheetName val="Курс доллара"/>
      <sheetName val="Справка"/>
      <sheetName val="Исх"/>
      <sheetName val="ц_1991"/>
      <sheetName val="Ачинский НПЗ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Данные для расчёта сметы"/>
      <sheetName val="Лист2"/>
      <sheetName val="эл_химз_"/>
      <sheetName val="геология_"/>
      <sheetName val="справ_"/>
      <sheetName val="СметаСводная снег"/>
      <sheetName val="2002_v2_"/>
      <sheetName val="93-110"/>
      <sheetName val="СметаСводная"/>
      <sheetName val="ИГ1"/>
      <sheetName val="СметаСводная павильон"/>
      <sheetName val="РН-ПНГ"/>
      <sheetName val="Смета"/>
      <sheetName val="топо"/>
      <sheetName val="оборудован"/>
      <sheetName val="Упр"/>
      <sheetName val="см8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Общ"/>
      <sheetName val="Полигон - ИЭИ "/>
      <sheetName val="Ком"/>
      <sheetName val="№1"/>
      <sheetName val="Tier 311208"/>
      <sheetName val="свод_ИИР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.3_АСУ"/>
      <sheetName val="3_гидромет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РСС_АУ"/>
      <sheetName val="Раб.АУ"/>
      <sheetName val="ЛС_РЕС"/>
      <sheetName val="ГАЗ_камаз"/>
      <sheetName val="эл_химз_2"/>
      <sheetName val="геология_2"/>
      <sheetName val="Данные_для_расчёта_сметы1"/>
      <sheetName val="справ_2"/>
      <sheetName val="СметаСводная_снег1"/>
      <sheetName val="лч_и_кам"/>
      <sheetName val="СметаСводная_павильон1"/>
      <sheetName val="Перечень_ИУ1"/>
      <sheetName val="Коэфф1_1"/>
      <sheetName val="свод_21"/>
      <sheetName val="3_1_ТХ1"/>
      <sheetName val="ст_ГТМ"/>
      <sheetName val="СметаСводная_Колпино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3_51"/>
      <sheetName val="суб_подряд1"/>
      <sheetName val="ПСБ_-_ОЭ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"/>
      <sheetName val="ресурсная_вед_"/>
      <sheetName val="р_Волхов1"/>
      <sheetName val="КП_к_ГК"/>
      <sheetName val="изыскания_2"/>
      <sheetName val="Калплан_Кра"/>
      <sheetName val="6_11_новый"/>
      <sheetName val="1_401_2"/>
      <sheetName val="Пояснение_"/>
      <sheetName val="3_11"/>
      <sheetName val="Коммерческие_расходы1"/>
      <sheetName val="смета_2_проект__работы"/>
      <sheetName val="СтрЗапасов_(2)"/>
      <sheetName val="НМ_расчеты"/>
      <sheetName val="Общая_часть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в_работу1"/>
      <sheetName val="20_Кредиты_краткосрочные1"/>
      <sheetName val="Баланс_(Ф1)"/>
      <sheetName val="Перечень_Заказчиков1"/>
      <sheetName val="Смета_терзем"/>
      <sheetName val="Opex_personnel_(Term_facs)1"/>
      <sheetName val="Капитальные_затраты1"/>
      <sheetName val="Коэф_КВ"/>
      <sheetName val="кп_(3)"/>
      <sheetName val="Кал_план_Жукова_даты_-_не_надо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Source_lists"/>
      <sheetName val="PO_Data"/>
      <sheetName val="СВ_2"/>
      <sheetName val="Акт_выбора"/>
      <sheetName val="Смета__4ПР_ЭХЗ"/>
      <sheetName val="эл_химз_3"/>
      <sheetName val="геология_3"/>
      <sheetName val="Данные_для_расчёта_сметы2"/>
      <sheetName val="справ_3"/>
      <sheetName val="СметаСводная_снег2"/>
      <sheetName val="лч_и_кам1"/>
      <sheetName val="СметаСводная_павильон2"/>
      <sheetName val="Перечень_ИУ2"/>
      <sheetName val="Коэфф1_2"/>
      <sheetName val="свод_22"/>
      <sheetName val="3_1_ТХ2"/>
      <sheetName val="ст_ГТМ1"/>
      <sheetName val="СметаСводная_Колпино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1"/>
      <sheetName val="Таблица_4_АСУТП2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3_52"/>
      <sheetName val="суб_подряд2"/>
      <sheetName val="ПСБ_-_ОЭ2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1"/>
      <sheetName val="ресурсная_вед_1"/>
      <sheetName val="р_Волхов2"/>
      <sheetName val="КП_к_ГК1"/>
      <sheetName val="изыскания_21"/>
      <sheetName val="Калплан_Кра1"/>
      <sheetName val="6_11_новый1"/>
      <sheetName val="1_401_21"/>
      <sheetName val="Пояснение_1"/>
      <sheetName val="3_12"/>
      <sheetName val="Коммерческие_расходы2"/>
      <sheetName val="смета_2_проект__работы1"/>
      <sheetName val="СтрЗапасов_(2)1"/>
      <sheetName val="НМ_расчеты1"/>
      <sheetName val="Общая_часть1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PwC_Copies_from_old_models_--&gt;1"/>
      <sheetName val="Сравнение_ДПН_факт_06-071"/>
      <sheetName val="см_№1_1_Геодезические_работы_1"/>
      <sheetName val="см_№1_4_Экология_1"/>
      <sheetName val="Input_Assumptions1"/>
      <sheetName val="2_2_2"/>
      <sheetName val="Расчет_курса1"/>
      <sheetName val="АСУ_ТП_1_этап_ПД1"/>
      <sheetName val="в_работу2"/>
      <sheetName val="20_Кредиты_краткосрочные2"/>
      <sheetName val="Баланс_(Ф1)1"/>
      <sheetName val="Перечень_Заказчиков2"/>
      <sheetName val="Смета_терзем1"/>
      <sheetName val="Opex_personnel_(Term_facs)2"/>
      <sheetName val="Капитальные_затраты2"/>
      <sheetName val="Коэф_КВ1"/>
      <sheetName val="кп_(3)1"/>
      <sheetName val="Кал_план_Жукова_даты_-_не_надо1"/>
      <sheetName val="матер_1"/>
      <sheetName val="КП_Прим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Source_lists1"/>
      <sheetName val="PO_Data1"/>
      <sheetName val="СВ_21"/>
      <sheetName val="Акт_выбора1"/>
      <sheetName val="Смета__4ПР_ЭХЗ1"/>
      <sheetName val="эл_химз_4"/>
      <sheetName val="геология_4"/>
      <sheetName val="Данные_для_расчёта_сметы3"/>
      <sheetName val="справ_4"/>
      <sheetName val="СметаСводная_снег3"/>
      <sheetName val="лч_и_кам2"/>
      <sheetName val="СметаСводная_павильон3"/>
      <sheetName val="Перечень_ИУ3"/>
      <sheetName val="Коэфф1_3"/>
      <sheetName val="свод_23"/>
      <sheetName val="3_1_ТХ3"/>
      <sheetName val="ст_ГТМ2"/>
      <sheetName val="СметаСводная_Колпино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2"/>
      <sheetName val="Таблица_4_АСУТП3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3_53"/>
      <sheetName val="суб_подряд3"/>
      <sheetName val="ПСБ_-_ОЭ3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2"/>
      <sheetName val="ресурсная_вед_2"/>
      <sheetName val="р_Волхов3"/>
      <sheetName val="КП_к_ГК2"/>
      <sheetName val="изыскания_22"/>
      <sheetName val="Калплан_Кра2"/>
      <sheetName val="6_11_новый2"/>
      <sheetName val="1_401_22"/>
      <sheetName val="Пояснение_2"/>
      <sheetName val="3_13"/>
      <sheetName val="Коммерческие_расходы3"/>
      <sheetName val="смета_2_проект__работы2"/>
      <sheetName val="СтрЗапасов_(2)2"/>
      <sheetName val="НМ_расчеты2"/>
      <sheetName val="Общая_часть2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PwC_Copies_from_old_models_--&gt;2"/>
      <sheetName val="Сравнение_ДПН_факт_06-072"/>
      <sheetName val="см_№1_1_Геодезические_работы_2"/>
      <sheetName val="см_№1_4_Экология_2"/>
      <sheetName val="Input_Assumptions2"/>
      <sheetName val="2_2_3"/>
      <sheetName val="Расчет_курса2"/>
      <sheetName val="АСУ_ТП_1_этап_ПД2"/>
      <sheetName val="в_работу3"/>
      <sheetName val="20_Кредиты_краткосрочные3"/>
      <sheetName val="Баланс_(Ф1)2"/>
      <sheetName val="Перечень_Заказчиков3"/>
      <sheetName val="Смета_терзем2"/>
      <sheetName val="Opex_personnel_(Term_facs)3"/>
      <sheetName val="Капитальные_затраты3"/>
      <sheetName val="Коэф_КВ2"/>
      <sheetName val="кп_(3)2"/>
      <sheetName val="Кал_план_Жукова_даты_-_не_надо2"/>
      <sheetName val="матер_2"/>
      <sheetName val="КП_Прим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Source_lists2"/>
      <sheetName val="PO_Data2"/>
      <sheetName val="СВ_22"/>
      <sheetName val="Акт_выбора2"/>
      <sheetName val="Смета__4ПР_ЭХЗ2"/>
      <sheetName val="Полигон_-_ИЭИ_"/>
      <sheetName val="Tier_311208"/>
      <sheetName val="См_3_АСУ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Раб_АУ"/>
      <sheetName val="ЖД 3.1"/>
      <sheetName val="УСР"/>
      <sheetName val="Объемы"/>
      <sheetName val="СМ_x000b__x0011__x0012__x000c__x0011__x0011__x0011__x0011__x0011__x0011_"/>
      <sheetName val="ᄀᄀᄀᄀᄀᄀᄀᄀᄀᄀᄀᄀᄀᄀᄀᄀᄀ"/>
      <sheetName val="См.№7 Эл."/>
      <sheetName val="См.№8 Пож."/>
      <sheetName val="См.№3 ВиК"/>
      <sheetName val="Сметы за сопровождение"/>
      <sheetName val="Объем работ"/>
      <sheetName val="2-stage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Lucent"/>
      <sheetName val="СМ"/>
      <sheetName val="таблица_руко_x0019__x0015_ _x0003__x000c__x0011__x0011_"/>
      <sheetName val="Норм"/>
      <sheetName val="база"/>
      <sheetName val="СМИС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Пра_x0000_с_лист"/>
      <sheetName val="исключ ЭХЗ"/>
      <sheetName val="БДР"/>
      <sheetName val="КБК ДПК"/>
      <sheetName val="геол"/>
      <sheetName val="41"/>
      <sheetName val=" Свод"/>
      <sheetName val="Договорная цена"/>
      <sheetName val="Panduit"/>
      <sheetName val="ИНСТРУКЦИЯ"/>
      <sheetName val="расчеты"/>
      <sheetName val="Должности"/>
      <sheetName val="3 Сл.-структура затрат"/>
      <sheetName val="Исходная"/>
      <sheetName val="const"/>
      <sheetName val="№2Гидромет."/>
      <sheetName val="№2Геолог"/>
      <sheetName val="№2Геолог с.п."/>
      <sheetName val="№3Экологи (2этап)"/>
      <sheetName val="ПС_x0000__x0000__x0000__x0000__x0000__x0000_"/>
      <sheetName val="расчет вязкости"/>
      <sheetName val="Сравнение с Finder - ДНС-5"/>
      <sheetName val="Прил.5 СС"/>
      <sheetName val="автоматизация РД"/>
      <sheetName val="ПС 110 кВ (доп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>
        <row r="1">
          <cell r="B1">
            <v>0</v>
          </cell>
        </row>
      </sheetData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  <sheetName val="топография"/>
      <sheetName val="сводна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93-110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"/>
      <sheetName val="Смета 1свод"/>
      <sheetName val="топография"/>
      <sheetName val="Коэфф1."/>
      <sheetName val="sapactivexlhiddensheet"/>
      <sheetName val="Лист3"/>
      <sheetName val="информация"/>
      <sheetName val="list"/>
      <sheetName val="свод 2"/>
      <sheetName val="СметаСводная Рыб"/>
      <sheetName val="Лист1"/>
      <sheetName val="сводная"/>
      <sheetName val="Смета 5.2. Кусты25,29,31,65"/>
      <sheetName val="Данные для расчёта сметы"/>
      <sheetName val="СметаСводная 1 оч"/>
      <sheetName val="ИГ1"/>
      <sheetName val="Калплан ОИ2 Макм крестики"/>
      <sheetName val="Лист2"/>
      <sheetName val="СметаСводная павильон"/>
      <sheetName val="свод1"/>
      <sheetName val="1"/>
      <sheetName val="ПДР"/>
      <sheetName val="часы"/>
      <sheetName val="см8"/>
      <sheetName val="СметаСводная снег"/>
      <sheetName val="СП"/>
      <sheetName val="Итог"/>
      <sheetName val="Смета терзем"/>
      <sheetName val="СметаСводная"/>
      <sheetName val="Кал.план Жукова даты - не надо"/>
      <sheetName val="См 1 наруж.водопровод"/>
      <sheetName val="р.Волхов"/>
      <sheetName val="смета СИД"/>
      <sheetName val="пятилетка"/>
      <sheetName val="мониторинг"/>
      <sheetName val="эл.химз."/>
      <sheetName val="ПД-2.2"/>
      <sheetName val="Экология-3.1"/>
      <sheetName val="таблица руководству"/>
      <sheetName val="Суточная добыча за неделю"/>
      <sheetName val="Арматура"/>
      <sheetName val="Ресурсная ведомость часть 1"/>
      <sheetName val="Смета ТЗ АСУ"/>
      <sheetName val="Дополнительные параметры"/>
      <sheetName val="КП НовоКов"/>
      <sheetName val="Параметры"/>
      <sheetName val="гидрология"/>
      <sheetName val="КП Прим (3)"/>
      <sheetName val="Гр5(о)"/>
      <sheetName val="КП Мак"/>
      <sheetName val="АЧ"/>
      <sheetName val="Прочее"/>
      <sheetName val="ОПС"/>
      <sheetName val="ИДвалка"/>
      <sheetName val="3-ОЗУ"/>
      <sheetName val="Геология"/>
      <sheetName val="МРР-3.2.44.03-12"/>
      <sheetName val="№1ИИ"/>
      <sheetName val="смета п9"/>
      <sheetName val="Коэфф"/>
      <sheetName val="кп_(3)1"/>
      <sheetName val="свод_(2)1"/>
      <sheetName val="экон_из1"/>
      <sheetName val="экол_из1"/>
      <sheetName val="иск_соор1"/>
      <sheetName val="нар_осв11"/>
      <sheetName val="пер_ком11"/>
      <sheetName val="акт_(2)1"/>
      <sheetName val="сод_дор1"/>
      <sheetName val="изъят_зем_уч1"/>
      <sheetName val="землеустр___раб1"/>
      <sheetName val="свод_2"/>
      <sheetName val="Смета_1свод"/>
      <sheetName val="Коэфф1_"/>
      <sheetName val="СметаСводная_павильон"/>
      <sheetName val="СметаСводная_Рыб"/>
      <sheetName val="СметаСводная_снег"/>
      <sheetName val="Смета_5_2__Кусты25,29,31,65"/>
      <sheetName val="Данные_для_расчёта_сметы"/>
      <sheetName val="СметаСводная_1_оч"/>
      <sheetName val="Калплан_ОИ2_Макм_крестики"/>
      <sheetName val="Смета_терзем"/>
      <sheetName val="Кал_план_Жукова_даты_-_не_надо"/>
      <sheetName val="См_1_наруж_водопровод"/>
      <sheetName val="р_Волхов"/>
      <sheetName val="смета_СИД"/>
      <sheetName val="эл_химз_"/>
      <sheetName val="ПД-2_2"/>
      <sheetName val="Экология-3_1"/>
      <sheetName val="таблица_руководству"/>
      <sheetName val="Суточная_добыча_за_неделю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свод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  <sheetName val="Лист1"/>
      <sheetName val="мсн"/>
      <sheetName val="ПД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Сводник 2012г"/>
      <sheetName val="УКП"/>
      <sheetName val="Panduit"/>
      <sheetName val="Кредиты"/>
      <sheetName val="Курсы"/>
      <sheetName val="breakdown"/>
      <sheetName val="трансформация1"/>
      <sheetName val="Control"/>
      <sheetName val="эл.химз."/>
      <sheetName val="гидрология"/>
      <sheetName val="Ачинский НПЗ"/>
      <sheetName val="ID"/>
      <sheetName val="Справочные данные"/>
      <sheetName val="Акт выбора"/>
      <sheetName val="total"/>
      <sheetName val="Комплектация"/>
      <sheetName val="трубы"/>
      <sheetName val="СМР"/>
      <sheetName val="дороги"/>
      <sheetName val="PwC Copies from old models --&gt;&gt;"/>
      <sheetName val="Зап-3- СЦБ"/>
      <sheetName val="СметаСводная Рыб"/>
      <sheetName val="ПОДПИСИ"/>
      <sheetName val="ЭХЗ"/>
      <sheetName val="Лист опроса"/>
      <sheetName val=""/>
      <sheetName val="1155"/>
      <sheetName val="93-110"/>
      <sheetName val="Данные для расчёта сметы"/>
      <sheetName val="Трудовой процесс. Норматив"/>
      <sheetName val="Финплан"/>
      <sheetName val="См3(подходы)"/>
      <sheetName val="См2(мост)"/>
      <sheetName val="КУ1"/>
      <sheetName val="СметаСводная гост"/>
      <sheetName val="Коэффициенты"/>
      <sheetName val="Variant 1"/>
      <sheetName val="Виды работ"/>
      <sheetName val="manual"/>
      <sheetName val="лист общих данных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Пример_расчета"/>
      <sheetName val="Структура_АСУ_УПН"/>
      <sheetName val="Структура_АРМ"/>
      <sheetName val="Сигналы_контроллера"/>
      <sheetName val="Сигналы_контроллера_+_верхн_уро"/>
      <sheetName val="Смета_1_разд_с_коэф"/>
      <sheetName val="Смета_(3_кат)_ГЭСНп"/>
      <sheetName val="Трудозатраты_(3кат)_ГЭСНп"/>
      <sheetName val="Таблица_9_ГЭСНп"/>
      <sheetName val="Разработка_проекта"/>
      <sheetName val="Сводная_смета"/>
      <sheetName val="ПДР_ООО_&quot;Юкос_ФБЦ&quot;"/>
      <sheetName val="13_1"/>
      <sheetName val="Коэфф1_"/>
      <sheetName val="Прайс_лист"/>
      <sheetName val="№5_СУБ_Инж_защ"/>
      <sheetName val="Opex_personnel_(Term_facs)"/>
      <sheetName val="СМЕТА_проект"/>
      <sheetName val="КП_(2)"/>
      <sheetName val="Капитальные_затраты"/>
      <sheetName val="Дополнительные_параметры"/>
      <sheetName val="2_2_"/>
      <sheetName val="Ком__предл_по_Сероочистке_Алато"/>
      <sheetName val="к_84-к_83"/>
      <sheetName val="эл_химз_"/>
      <sheetName val="Ачинский_НПЗ"/>
      <sheetName val="Справочные_данные"/>
      <sheetName val="PwC_Copies_from_old_models_--&gt;&gt;"/>
      <sheetName val="Акт_выбора"/>
      <sheetName val="Зап-3-_СЦБ"/>
      <sheetName val="СметаСводная_Рыб"/>
      <sheetName val="Данные_для_расчёта_сметы"/>
      <sheetName val="Лист_опрос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  <sheetName val="свод"/>
      <sheetName val="Данные для расчёта сметы"/>
      <sheetName val="СметаСводная павильон"/>
      <sheetName val="сводная"/>
      <sheetName val="sapactivexlhiddensheet"/>
      <sheetName val="топография"/>
      <sheetName val="Смета"/>
      <sheetName val="Коэфф1."/>
      <sheetName val="свод1"/>
      <sheetName val="см8"/>
      <sheetName val="СметаСводная"/>
      <sheetName val="СметаСводная снег"/>
      <sheetName val="смета СИД"/>
      <sheetName val="См 1 наруж.водопровод"/>
      <sheetName val="Итог"/>
      <sheetName val="Хаттон 90.90 Femco"/>
      <sheetName val="ИД1"/>
      <sheetName val="Пример расчета"/>
      <sheetName val="АЧ"/>
      <sheetName val="ЗП_ЮНГ"/>
      <sheetName val="Прайс лист"/>
      <sheetName val="Объемы работ по ПВ"/>
      <sheetName val="Справ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топо"/>
      <sheetName val="list"/>
      <sheetName val="Смета"/>
      <sheetName val="1ПС"/>
      <sheetName val="Сводная газопровод"/>
      <sheetName val="5ОборРабМест(HP)"/>
      <sheetName val="к.84-к.83"/>
      <sheetName val="Упр"/>
      <sheetName val="РП"/>
      <sheetName val="См 1 наруж.водопровод"/>
      <sheetName val="Обновление"/>
      <sheetName val="Цена"/>
      <sheetName val="Product"/>
      <sheetName val="Лист1"/>
      <sheetName val="Данные для расчёта сметы"/>
      <sheetName val="График"/>
      <sheetName val="Коэф"/>
      <sheetName val="OCK1"/>
      <sheetName val="КП (2)"/>
      <sheetName val="в работу"/>
      <sheetName val="Сводная"/>
      <sheetName val="Геология"/>
      <sheetName val="Геофизика"/>
      <sheetName val="ЭХЗ"/>
      <sheetName val="Табл38-7"/>
      <sheetName val="Journals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араметры"/>
      <sheetName val="СтрЗапасов (2)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Panduit"/>
      <sheetName val="БД"/>
      <sheetName val="Выборка Заказчик"/>
      <sheetName val="З_П2"/>
      <sheetName val="СМЕТА_проект2"/>
      <sheetName val="СВОД_ПИР2"/>
      <sheetName val="13_12"/>
      <sheetName val="Пример_расчета2"/>
      <sheetName val="Коэфф1_2"/>
      <sheetName val="Прайс_лист2"/>
      <sheetName val="Сводная_смета2"/>
      <sheetName val="Сводная_газопровод2"/>
      <sheetName val="к_84-к_832"/>
      <sheetName val="См_1_наруж_водопровод1"/>
      <sheetName val="КП_(2)1"/>
      <sheetName val="в_работу1"/>
      <sheetName val="Данные_для_расчёта_сметы1"/>
      <sheetName val="СтрЗапасов_(2)1"/>
      <sheetName val="Прибыль_опл1"/>
      <sheetName val="ИД_СМР1"/>
      <sheetName val="ИД_ПНР1"/>
      <sheetName val="№5_СУБ_Инж_защ"/>
      <sheetName val="З_П3"/>
      <sheetName val="СМЕТА_проект3"/>
      <sheetName val="СВОД_ПИР3"/>
      <sheetName val="13_13"/>
      <sheetName val="Пример_расчета3"/>
      <sheetName val="Коэфф1_3"/>
      <sheetName val="Прайс_лист3"/>
      <sheetName val="Сводная_смета3"/>
      <sheetName val="Сводная_газопровод3"/>
      <sheetName val="к_84-к_833"/>
      <sheetName val="См_1_наруж_водопровод2"/>
      <sheetName val="КП_(2)2"/>
      <sheetName val="в_работу2"/>
      <sheetName val="Данные_для_расчёта_сметы2"/>
      <sheetName val="СтрЗапасов_(2)2"/>
      <sheetName val="Прибыль_опл2"/>
      <sheetName val="ИД_СМР2"/>
      <sheetName val="ИД_ПНР2"/>
      <sheetName val="№5_СУБ_Инж_защ1"/>
      <sheetName val="З_П4"/>
      <sheetName val="СМЕТА_проект4"/>
      <sheetName val="СВОД_ПИР4"/>
      <sheetName val="13_14"/>
      <sheetName val="Пример_расчета4"/>
      <sheetName val="Коэфф1_4"/>
      <sheetName val="Прайс_лист4"/>
      <sheetName val="Сводная_смета4"/>
      <sheetName val="Сводная_газопровод4"/>
      <sheetName val="к_84-к_834"/>
      <sheetName val="См_1_наруж_водопровод3"/>
      <sheetName val="КП_(2)3"/>
      <sheetName val="в_работу3"/>
      <sheetName val="Данные_для_расчёта_сметы3"/>
      <sheetName val="СтрЗапасов_(2)3"/>
      <sheetName val="Прибыль_опл3"/>
      <sheetName val="ИД_СМР3"/>
      <sheetName val="ИД_ПНР3"/>
      <sheetName val="№5_СУБ_Инж_защ2"/>
      <sheetName val="Выборка_Заказчик"/>
      <sheetName val="Проект"/>
      <sheetName val="Хаттон 90.90 Femco"/>
      <sheetName val="Общ"/>
      <sheetName val="Текущие показатели"/>
      <sheetName val="к.рын"/>
      <sheetName val="Коэффициенты"/>
      <sheetName val="баз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O75"/>
  <sheetViews>
    <sheetView tabSelected="1" zoomScale="68" zoomScaleNormal="68" workbookViewId="0">
      <selection activeCell="B61" sqref="B61"/>
    </sheetView>
  </sheetViews>
  <sheetFormatPr defaultColWidth="8.85546875" defaultRowHeight="15.75" x14ac:dyDescent="0.25"/>
  <cols>
    <col min="1" max="1" width="10.85546875" style="3" customWidth="1"/>
    <col min="2" max="2" width="66.28515625" style="3" customWidth="1"/>
    <col min="3" max="3" width="66.7109375" style="3" bestFit="1" customWidth="1"/>
    <col min="4" max="4" width="16.7109375" style="3" customWidth="1"/>
    <col min="5" max="8" width="16.7109375" style="3" bestFit="1" customWidth="1"/>
    <col min="9" max="9" width="12.7109375" style="3" customWidth="1"/>
    <col min="10" max="10" width="15.5703125" style="11" customWidth="1"/>
    <col min="11" max="11" width="10.140625" style="3" bestFit="1" customWidth="1"/>
    <col min="12" max="12" width="12.5703125" style="3" customWidth="1"/>
    <col min="13" max="13" width="11.140625" style="3" bestFit="1" customWidth="1"/>
    <col min="14" max="14" width="11.140625" style="3" customWidth="1"/>
    <col min="15" max="16384" width="8.85546875" style="3"/>
  </cols>
  <sheetData>
    <row r="1" spans="1:10" x14ac:dyDescent="0.25">
      <c r="A1" s="2"/>
      <c r="B1" s="2"/>
      <c r="C1" s="2"/>
      <c r="D1" s="2"/>
      <c r="E1" s="2"/>
      <c r="F1" s="2"/>
      <c r="G1" s="2"/>
      <c r="H1" s="2" t="s">
        <v>690</v>
      </c>
    </row>
    <row r="2" spans="1:10" x14ac:dyDescent="0.25">
      <c r="A2" s="1"/>
      <c r="B2" s="20"/>
      <c r="C2" s="20"/>
      <c r="D2" s="20"/>
      <c r="E2" s="209" t="s">
        <v>691</v>
      </c>
      <c r="F2" s="209"/>
      <c r="G2" s="209"/>
      <c r="H2" s="209"/>
    </row>
    <row r="3" spans="1:10" x14ac:dyDescent="0.25">
      <c r="A3" s="1"/>
      <c r="B3" s="20"/>
      <c r="C3" s="20"/>
      <c r="D3" s="20"/>
      <c r="E3" s="196"/>
      <c r="F3" s="196"/>
      <c r="G3" s="196"/>
      <c r="H3" s="196"/>
    </row>
    <row r="4" spans="1:10" x14ac:dyDescent="0.25">
      <c r="A4" s="1"/>
      <c r="B4" s="197" t="s">
        <v>692</v>
      </c>
      <c r="C4" s="20"/>
      <c r="D4" s="20"/>
      <c r="E4" s="198"/>
      <c r="F4" s="198"/>
      <c r="G4" s="198"/>
      <c r="H4" s="2" t="s">
        <v>693</v>
      </c>
    </row>
    <row r="5" spans="1:10" x14ac:dyDescent="0.25">
      <c r="A5" s="1"/>
      <c r="B5" s="1"/>
      <c r="C5" s="20"/>
      <c r="D5" s="20"/>
      <c r="E5" s="198"/>
      <c r="F5" s="198"/>
      <c r="G5" s="198"/>
      <c r="H5" s="27" t="s">
        <v>694</v>
      </c>
    </row>
    <row r="6" spans="1:10" x14ac:dyDescent="0.25">
      <c r="A6" s="1"/>
      <c r="B6" s="1"/>
      <c r="C6" s="20"/>
      <c r="D6" s="20"/>
      <c r="E6" s="198"/>
      <c r="F6" s="198"/>
      <c r="G6" s="198"/>
      <c r="H6" s="27"/>
    </row>
    <row r="7" spans="1:10" x14ac:dyDescent="0.25">
      <c r="A7" s="1"/>
      <c r="B7" s="1"/>
      <c r="C7" s="20"/>
      <c r="D7" s="1"/>
      <c r="E7" s="1"/>
      <c r="F7" s="1"/>
      <c r="G7" s="1"/>
      <c r="H7" s="27" t="s">
        <v>695</v>
      </c>
    </row>
    <row r="8" spans="1:10" x14ac:dyDescent="0.25">
      <c r="A8" s="1"/>
      <c r="B8" s="1" t="s">
        <v>28</v>
      </c>
      <c r="C8" s="1"/>
      <c r="D8" s="1"/>
      <c r="E8" s="1"/>
      <c r="F8" s="1"/>
      <c r="G8" s="1"/>
      <c r="H8" s="27" t="s">
        <v>28</v>
      </c>
    </row>
    <row r="9" spans="1:10" x14ac:dyDescent="0.25">
      <c r="A9" s="1"/>
      <c r="B9" s="1"/>
      <c r="C9" s="1"/>
      <c r="D9" s="1"/>
      <c r="E9" s="1"/>
      <c r="F9" s="1"/>
      <c r="G9" s="1"/>
      <c r="H9" s="27"/>
    </row>
    <row r="10" spans="1:10" ht="18.75" x14ac:dyDescent="0.25">
      <c r="A10" s="85"/>
      <c r="B10" s="85"/>
      <c r="C10" s="199" t="s">
        <v>696</v>
      </c>
      <c r="E10" s="85"/>
      <c r="F10" s="85"/>
      <c r="G10" s="85"/>
      <c r="H10" s="85"/>
    </row>
    <row r="11" spans="1:10" x14ac:dyDescent="0.25">
      <c r="A11" s="1"/>
      <c r="B11" s="1"/>
      <c r="C11" s="1"/>
      <c r="D11" s="1"/>
      <c r="E11" s="1"/>
      <c r="F11" s="1"/>
      <c r="G11" s="1"/>
      <c r="H11" s="1"/>
    </row>
    <row r="12" spans="1:10" x14ac:dyDescent="0.25">
      <c r="A12" s="210" t="s">
        <v>187</v>
      </c>
      <c r="B12" s="210"/>
      <c r="C12" s="210"/>
      <c r="D12" s="210"/>
      <c r="E12" s="210"/>
      <c r="F12" s="210"/>
      <c r="G12" s="210"/>
      <c r="H12" s="210"/>
    </row>
    <row r="13" spans="1:10" x14ac:dyDescent="0.25">
      <c r="A13" s="174"/>
      <c r="B13" s="174"/>
      <c r="C13" s="174" t="s">
        <v>27</v>
      </c>
      <c r="E13" s="19"/>
      <c r="F13" s="19"/>
      <c r="G13" s="19"/>
      <c r="H13" s="19"/>
    </row>
    <row r="14" spans="1:10" x14ac:dyDescent="0.25">
      <c r="A14" s="1"/>
      <c r="B14" s="1"/>
      <c r="C14" s="1"/>
      <c r="D14" s="1"/>
      <c r="E14" s="1"/>
      <c r="F14" s="1"/>
      <c r="G14" s="1"/>
      <c r="H14" s="1"/>
    </row>
    <row r="15" spans="1:10" x14ac:dyDescent="0.25">
      <c r="A15" s="1" t="s">
        <v>674</v>
      </c>
      <c r="B15" s="72"/>
      <c r="C15" s="1"/>
      <c r="D15" s="1"/>
      <c r="E15" s="1"/>
      <c r="F15" s="1"/>
      <c r="G15" s="1"/>
      <c r="H15" s="1"/>
    </row>
    <row r="16" spans="1:10" ht="13.15" customHeight="1" x14ac:dyDescent="0.25">
      <c r="A16" s="211" t="s">
        <v>26</v>
      </c>
      <c r="B16" s="211" t="s">
        <v>25</v>
      </c>
      <c r="C16" s="211" t="s">
        <v>24</v>
      </c>
      <c r="D16" s="212" t="s">
        <v>48</v>
      </c>
      <c r="E16" s="212"/>
      <c r="F16" s="212"/>
      <c r="G16" s="212"/>
      <c r="H16" s="212" t="s">
        <v>49</v>
      </c>
      <c r="J16" s="3"/>
    </row>
    <row r="17" spans="1:10" ht="55.5" customHeight="1" x14ac:dyDescent="0.25">
      <c r="A17" s="211" t="s">
        <v>4</v>
      </c>
      <c r="B17" s="211" t="s">
        <v>4</v>
      </c>
      <c r="C17" s="211" t="s">
        <v>4</v>
      </c>
      <c r="D17" s="44" t="s">
        <v>50</v>
      </c>
      <c r="E17" s="44" t="s">
        <v>30</v>
      </c>
      <c r="F17" s="65" t="s">
        <v>51</v>
      </c>
      <c r="G17" s="44" t="s">
        <v>29</v>
      </c>
      <c r="H17" s="212"/>
      <c r="J17" s="3"/>
    </row>
    <row r="18" spans="1:10" x14ac:dyDescent="0.25">
      <c r="A18" s="45">
        <v>1</v>
      </c>
      <c r="B18" s="45">
        <v>2</v>
      </c>
      <c r="C18" s="32">
        <v>3</v>
      </c>
      <c r="D18" s="44">
        <v>4</v>
      </c>
      <c r="E18" s="44">
        <v>5</v>
      </c>
      <c r="F18" s="44">
        <v>6</v>
      </c>
      <c r="G18" s="44">
        <v>7</v>
      </c>
      <c r="H18" s="44">
        <v>8</v>
      </c>
      <c r="J18" s="3"/>
    </row>
    <row r="19" spans="1:10" x14ac:dyDescent="0.25">
      <c r="A19" s="17"/>
      <c r="B19" s="12"/>
      <c r="C19" s="16" t="s">
        <v>23</v>
      </c>
      <c r="D19" s="14"/>
      <c r="E19" s="14"/>
      <c r="F19" s="14"/>
      <c r="G19" s="14"/>
      <c r="H19" s="14"/>
      <c r="J19" s="3"/>
    </row>
    <row r="20" spans="1:10" x14ac:dyDescent="0.25">
      <c r="A20" s="45">
        <v>1</v>
      </c>
      <c r="B20" s="104"/>
      <c r="C20" s="4" t="s">
        <v>183</v>
      </c>
      <c r="D20" s="5">
        <f>'ОСР 01-01'!D13</f>
        <v>0</v>
      </c>
      <c r="E20" s="5">
        <f>'ОСР 01-01'!E13</f>
        <v>0</v>
      </c>
      <c r="F20" s="5">
        <f>'ОСР 01-01'!F13</f>
        <v>0</v>
      </c>
      <c r="G20" s="5">
        <f>'ОСР 01-01'!G13</f>
        <v>0</v>
      </c>
      <c r="H20" s="5">
        <f t="shared" ref="H20:H23" si="0">SUM(D20:G20)</f>
        <v>0</v>
      </c>
    </row>
    <row r="21" spans="1:10" x14ac:dyDescent="0.25">
      <c r="A21" s="45"/>
      <c r="B21" s="45"/>
      <c r="C21" s="4"/>
      <c r="D21" s="5"/>
      <c r="E21" s="5"/>
      <c r="F21" s="5"/>
      <c r="G21" s="5"/>
      <c r="H21" s="5">
        <f t="shared" si="0"/>
        <v>0</v>
      </c>
    </row>
    <row r="22" spans="1:10" x14ac:dyDescent="0.25">
      <c r="A22" s="45"/>
      <c r="B22" s="45"/>
      <c r="C22" s="4"/>
      <c r="D22" s="5"/>
      <c r="E22" s="5"/>
      <c r="F22" s="5"/>
      <c r="G22" s="5"/>
      <c r="H22" s="5">
        <f t="shared" si="0"/>
        <v>0</v>
      </c>
    </row>
    <row r="23" spans="1:10" x14ac:dyDescent="0.25">
      <c r="A23" s="45"/>
      <c r="B23" s="45"/>
      <c r="C23" s="4"/>
      <c r="D23" s="5"/>
      <c r="E23" s="5"/>
      <c r="F23" s="5"/>
      <c r="G23" s="5"/>
      <c r="H23" s="5">
        <f t="shared" si="0"/>
        <v>0</v>
      </c>
    </row>
    <row r="24" spans="1:10" x14ac:dyDescent="0.25">
      <c r="A24" s="45"/>
      <c r="B24" s="12"/>
      <c r="C24" s="16" t="s">
        <v>22</v>
      </c>
      <c r="D24" s="5">
        <f>SUM(D20:D23)</f>
        <v>0</v>
      </c>
      <c r="E24" s="5">
        <f>SUM(E20:E23)</f>
        <v>0</v>
      </c>
      <c r="F24" s="5">
        <f>SUM(F20:F23)</f>
        <v>0</v>
      </c>
      <c r="G24" s="5">
        <f>SUM(G20:G23)</f>
        <v>0</v>
      </c>
      <c r="H24" s="5">
        <f>SUM(H20:H23)</f>
        <v>0</v>
      </c>
      <c r="J24" s="3"/>
    </row>
    <row r="25" spans="1:10" x14ac:dyDescent="0.25">
      <c r="A25" s="45"/>
      <c r="B25" s="12"/>
      <c r="C25" s="13" t="s">
        <v>21</v>
      </c>
      <c r="D25" s="14"/>
      <c r="E25" s="14"/>
      <c r="F25" s="14"/>
      <c r="G25" s="14"/>
      <c r="H25" s="14"/>
    </row>
    <row r="26" spans="1:10" ht="47.25" x14ac:dyDescent="0.25">
      <c r="A26" s="45">
        <v>2</v>
      </c>
      <c r="B26" s="53" t="s">
        <v>662</v>
      </c>
      <c r="C26" s="4" t="s">
        <v>80</v>
      </c>
      <c r="D26" s="5">
        <f>'ОСР 02-01'!D13</f>
        <v>43.03684358000001</v>
      </c>
      <c r="E26" s="5">
        <f>'ОСР 02-01'!E13</f>
        <v>26.153877527733325</v>
      </c>
      <c r="F26" s="5">
        <f>'ОСР 02-01'!F13</f>
        <v>157.5</v>
      </c>
      <c r="G26" s="5"/>
      <c r="H26" s="5">
        <f>SUM(D26:G26)</f>
        <v>226.69072110773334</v>
      </c>
    </row>
    <row r="27" spans="1:10" x14ac:dyDescent="0.25">
      <c r="A27" s="45"/>
      <c r="B27" s="12"/>
      <c r="C27" s="12" t="s">
        <v>20</v>
      </c>
      <c r="D27" s="57">
        <f>SUM(D26:D26)</f>
        <v>43.03684358000001</v>
      </c>
      <c r="E27" s="57">
        <f>SUM(E26:E26)</f>
        <v>26.153877527733325</v>
      </c>
      <c r="F27" s="57">
        <f>SUM(F26:F26)</f>
        <v>157.5</v>
      </c>
      <c r="G27" s="57">
        <f>SUM(G26:G26)</f>
        <v>0</v>
      </c>
      <c r="H27" s="57">
        <f>SUM(H26:H26)</f>
        <v>226.69072110773334</v>
      </c>
    </row>
    <row r="28" spans="1:10" x14ac:dyDescent="0.25">
      <c r="A28" s="45"/>
      <c r="B28" s="12"/>
      <c r="C28" s="12" t="s">
        <v>19</v>
      </c>
      <c r="D28" s="57">
        <f>D27+D24</f>
        <v>43.03684358000001</v>
      </c>
      <c r="E28" s="57">
        <f>E27+E24</f>
        <v>26.153877527733325</v>
      </c>
      <c r="F28" s="57">
        <f>F27+F24</f>
        <v>157.5</v>
      </c>
      <c r="G28" s="57">
        <f>G27+G24</f>
        <v>0</v>
      </c>
      <c r="H28" s="57">
        <f>H27+H24</f>
        <v>226.69072110773334</v>
      </c>
    </row>
    <row r="29" spans="1:10" x14ac:dyDescent="0.25">
      <c r="A29" s="45"/>
      <c r="B29" s="12"/>
      <c r="C29" s="12" t="s">
        <v>18</v>
      </c>
      <c r="D29" s="14"/>
      <c r="E29" s="14"/>
      <c r="F29" s="14"/>
      <c r="G29" s="14"/>
      <c r="H29" s="14"/>
    </row>
    <row r="30" spans="1:10" x14ac:dyDescent="0.25">
      <c r="A30" s="45"/>
      <c r="B30" s="45" t="s">
        <v>17</v>
      </c>
      <c r="C30" s="4" t="s">
        <v>31</v>
      </c>
      <c r="D30" s="5"/>
      <c r="E30" s="5"/>
      <c r="F30" s="5"/>
      <c r="G30" s="5"/>
      <c r="H30" s="5">
        <f t="shared" ref="H30:H34" si="1">SUM(D30:G30)</f>
        <v>0</v>
      </c>
    </row>
    <row r="31" spans="1:10" ht="31.5" x14ac:dyDescent="0.25">
      <c r="A31" s="45"/>
      <c r="B31" s="45" t="s">
        <v>16</v>
      </c>
      <c r="C31" s="4" t="s">
        <v>32</v>
      </c>
      <c r="D31" s="5"/>
      <c r="E31" s="5"/>
      <c r="F31" s="5"/>
      <c r="G31" s="5"/>
      <c r="H31" s="5">
        <f t="shared" si="1"/>
        <v>0</v>
      </c>
    </row>
    <row r="32" spans="1:10" x14ac:dyDescent="0.25">
      <c r="A32" s="45"/>
      <c r="B32" s="45" t="s">
        <v>45</v>
      </c>
      <c r="C32" s="4" t="s">
        <v>46</v>
      </c>
      <c r="D32" s="5"/>
      <c r="E32" s="5"/>
      <c r="F32" s="5"/>
      <c r="G32" s="5"/>
      <c r="H32" s="5">
        <f t="shared" si="1"/>
        <v>0</v>
      </c>
    </row>
    <row r="33" spans="1:10" x14ac:dyDescent="0.25">
      <c r="A33" s="45"/>
      <c r="B33" s="45" t="s">
        <v>4</v>
      </c>
      <c r="C33" s="4" t="s">
        <v>33</v>
      </c>
      <c r="D33" s="14"/>
      <c r="E33" s="14"/>
      <c r="F33" s="14"/>
      <c r="G33" s="5"/>
      <c r="H33" s="5">
        <f t="shared" si="1"/>
        <v>0</v>
      </c>
    </row>
    <row r="34" spans="1:10" ht="47.25" x14ac:dyDescent="0.25">
      <c r="A34" s="45"/>
      <c r="B34" s="4" t="s">
        <v>663</v>
      </c>
      <c r="C34" s="4" t="s">
        <v>43</v>
      </c>
      <c r="D34" s="14"/>
      <c r="E34" s="14"/>
      <c r="F34" s="14"/>
      <c r="G34" s="5">
        <f>'ОСР 09-01'!G18</f>
        <v>14.362066290000003</v>
      </c>
      <c r="H34" s="5">
        <f t="shared" si="1"/>
        <v>14.362066290000003</v>
      </c>
    </row>
    <row r="35" spans="1:10" x14ac:dyDescent="0.25">
      <c r="A35" s="45"/>
      <c r="B35" s="12"/>
      <c r="C35" s="12" t="s">
        <v>15</v>
      </c>
      <c r="D35" s="57">
        <f>SUM(D30:D34)</f>
        <v>0</v>
      </c>
      <c r="E35" s="57">
        <f>SUM(E30:E34)</f>
        <v>0</v>
      </c>
      <c r="F35" s="57">
        <f>SUM(F30:F34)</f>
        <v>0</v>
      </c>
      <c r="G35" s="57">
        <f>SUM(G30:G34)</f>
        <v>14.362066290000003</v>
      </c>
      <c r="H35" s="57">
        <f>SUM(H30:H34)</f>
        <v>14.362066290000003</v>
      </c>
    </row>
    <row r="36" spans="1:10" x14ac:dyDescent="0.25">
      <c r="A36" s="45"/>
      <c r="B36" s="12"/>
      <c r="C36" s="12" t="s">
        <v>14</v>
      </c>
      <c r="D36" s="57">
        <f>D35+D28</f>
        <v>43.03684358000001</v>
      </c>
      <c r="E36" s="57">
        <f>E35+E28</f>
        <v>26.153877527733325</v>
      </c>
      <c r="F36" s="57">
        <f>F35+F28</f>
        <v>157.5</v>
      </c>
      <c r="G36" s="57">
        <f>G35+G28</f>
        <v>14.362066290000003</v>
      </c>
      <c r="H36" s="57">
        <f>H35+H28</f>
        <v>241.05278739773334</v>
      </c>
    </row>
    <row r="37" spans="1:10" ht="31.5" x14ac:dyDescent="0.25">
      <c r="A37" s="45"/>
      <c r="B37" s="12"/>
      <c r="C37" s="12" t="s">
        <v>13</v>
      </c>
      <c r="D37" s="14"/>
      <c r="E37" s="14"/>
      <c r="F37" s="14"/>
      <c r="G37" s="14"/>
      <c r="H37" s="14"/>
    </row>
    <row r="38" spans="1:10" x14ac:dyDescent="0.25">
      <c r="A38" s="45"/>
      <c r="B38" s="45" t="s">
        <v>12</v>
      </c>
      <c r="C38" s="4" t="s">
        <v>89</v>
      </c>
      <c r="D38" s="14"/>
      <c r="E38" s="14"/>
      <c r="F38" s="14"/>
      <c r="G38" s="5"/>
      <c r="H38" s="5">
        <f>SUM(D38:G38)</f>
        <v>0</v>
      </c>
    </row>
    <row r="39" spans="1:10" ht="36" customHeight="1" x14ac:dyDescent="0.25">
      <c r="A39" s="45"/>
      <c r="B39" s="78" t="s">
        <v>152</v>
      </c>
      <c r="C39" s="4" t="s">
        <v>91</v>
      </c>
      <c r="D39" s="14"/>
      <c r="E39" s="14"/>
      <c r="F39" s="14"/>
      <c r="G39" s="5">
        <f>ROUND((H36+G43)*4.8145%,2)</f>
        <v>17.09</v>
      </c>
      <c r="H39" s="5">
        <f>D39+E39+F39+G39</f>
        <v>17.09</v>
      </c>
      <c r="I39" s="56"/>
      <c r="J39" s="56"/>
    </row>
    <row r="40" spans="1:10" x14ac:dyDescent="0.25">
      <c r="A40" s="45"/>
      <c r="B40" s="12"/>
      <c r="C40" s="12" t="s">
        <v>11</v>
      </c>
      <c r="D40" s="57">
        <f>SUM(D38:D39)</f>
        <v>0</v>
      </c>
      <c r="E40" s="57">
        <f>SUM(E38:E39)</f>
        <v>0</v>
      </c>
      <c r="F40" s="57">
        <f>SUM(F38:F39)</f>
        <v>0</v>
      </c>
      <c r="G40" s="57">
        <f>SUM(G38:G39)</f>
        <v>17.09</v>
      </c>
      <c r="H40" s="57">
        <f>SUM(H38:H39)</f>
        <v>17.09</v>
      </c>
    </row>
    <row r="41" spans="1:10" x14ac:dyDescent="0.25">
      <c r="A41" s="45"/>
      <c r="B41" s="12"/>
      <c r="C41" s="12" t="s">
        <v>10</v>
      </c>
      <c r="D41" s="57">
        <f>D40+D36</f>
        <v>43.03684358000001</v>
      </c>
      <c r="E41" s="57">
        <f>E40+E36</f>
        <v>26.153877527733325</v>
      </c>
      <c r="F41" s="57">
        <f>F40+F36</f>
        <v>157.5</v>
      </c>
      <c r="G41" s="57">
        <f>G40+G36</f>
        <v>31.452066290000005</v>
      </c>
      <c r="H41" s="57">
        <f>H40+H36</f>
        <v>258.14278739773334</v>
      </c>
    </row>
    <row r="42" spans="1:10" x14ac:dyDescent="0.25">
      <c r="A42" s="45"/>
      <c r="B42" s="12"/>
      <c r="C42" s="12" t="s">
        <v>9</v>
      </c>
      <c r="D42" s="14"/>
      <c r="E42" s="14"/>
      <c r="F42" s="14"/>
      <c r="G42" s="14"/>
      <c r="H42" s="14"/>
    </row>
    <row r="43" spans="1:10" x14ac:dyDescent="0.25">
      <c r="A43" s="45"/>
      <c r="B43" s="45" t="s">
        <v>90</v>
      </c>
      <c r="C43" s="4" t="s">
        <v>85</v>
      </c>
      <c r="D43" s="14"/>
      <c r="E43" s="14"/>
      <c r="F43" s="14"/>
      <c r="G43" s="5">
        <f>'ОСР 12-01'!G14</f>
        <v>113.90463025920002</v>
      </c>
      <c r="H43" s="5">
        <f>SUM(D43:G43)</f>
        <v>113.90463025920002</v>
      </c>
    </row>
    <row r="44" spans="1:10" x14ac:dyDescent="0.25">
      <c r="A44" s="45"/>
      <c r="B44" s="45" t="s">
        <v>8</v>
      </c>
      <c r="C44" s="4" t="s">
        <v>35</v>
      </c>
      <c r="D44" s="14" t="s">
        <v>4</v>
      </c>
      <c r="E44" s="14" t="s">
        <v>4</v>
      </c>
      <c r="F44" s="14" t="s">
        <v>4</v>
      </c>
      <c r="G44" s="5"/>
      <c r="H44" s="5">
        <f>SUM(D44:G44)</f>
        <v>0</v>
      </c>
    </row>
    <row r="45" spans="1:10" x14ac:dyDescent="0.25">
      <c r="A45" s="45"/>
      <c r="B45" s="12"/>
      <c r="C45" s="12" t="s">
        <v>7</v>
      </c>
      <c r="D45" s="57">
        <f>SUM(D43:D44)</f>
        <v>0</v>
      </c>
      <c r="E45" s="57">
        <f>SUM(E43:E44)</f>
        <v>0</v>
      </c>
      <c r="F45" s="57">
        <f>SUM(F43:F44)</f>
        <v>0</v>
      </c>
      <c r="G45" s="57">
        <f>SUM(G43:G44)</f>
        <v>113.90463025920002</v>
      </c>
      <c r="H45" s="57">
        <f t="shared" ref="H45:H47" si="2">SUM(D45:G45)</f>
        <v>113.90463025920002</v>
      </c>
    </row>
    <row r="46" spans="1:10" x14ac:dyDescent="0.25">
      <c r="A46" s="45"/>
      <c r="B46" s="12"/>
      <c r="C46" s="12" t="s">
        <v>65</v>
      </c>
      <c r="D46" s="57">
        <f>D45+D41</f>
        <v>43.03684358000001</v>
      </c>
      <c r="E46" s="57">
        <f>E45+E41</f>
        <v>26.153877527733325</v>
      </c>
      <c r="F46" s="57">
        <f>F45+F41</f>
        <v>157.5</v>
      </c>
      <c r="G46" s="57">
        <f>G45+G41</f>
        <v>145.35669654920002</v>
      </c>
      <c r="H46" s="57">
        <f>H41+H45</f>
        <v>372.04741765693336</v>
      </c>
    </row>
    <row r="47" spans="1:10" x14ac:dyDescent="0.25">
      <c r="A47" s="45"/>
      <c r="B47" s="12"/>
      <c r="C47" s="4" t="s">
        <v>672</v>
      </c>
      <c r="D47" s="5">
        <f>'ОСР 02-01'!D13</f>
        <v>43.03684358000001</v>
      </c>
      <c r="E47" s="5">
        <f>'ОСР 02-01'!E13</f>
        <v>26.153877527733325</v>
      </c>
      <c r="F47" s="5">
        <f>'ОСР 02-01'!F13</f>
        <v>157.5</v>
      </c>
      <c r="G47" s="5">
        <f>'ОСР 09-01'!G18+'ОСР 12-01'!G14+G40</f>
        <v>145.35669654920002</v>
      </c>
      <c r="H47" s="5">
        <f t="shared" si="2"/>
        <v>372.04741765693336</v>
      </c>
    </row>
    <row r="48" spans="1:10" x14ac:dyDescent="0.25">
      <c r="A48" s="45"/>
      <c r="B48" s="12"/>
      <c r="C48" s="12" t="s">
        <v>6</v>
      </c>
      <c r="D48" s="14"/>
      <c r="E48" s="14"/>
      <c r="F48" s="14"/>
      <c r="G48" s="14"/>
      <c r="H48" s="14"/>
    </row>
    <row r="49" spans="1:15" x14ac:dyDescent="0.25">
      <c r="A49" s="45"/>
      <c r="B49" s="45" t="s">
        <v>5</v>
      </c>
      <c r="C49" s="4" t="s">
        <v>34</v>
      </c>
      <c r="D49" s="57"/>
      <c r="E49" s="57"/>
      <c r="F49" s="57"/>
      <c r="G49" s="57"/>
      <c r="H49" s="57">
        <f>SUM(D49:G49)</f>
        <v>0</v>
      </c>
    </row>
    <row r="50" spans="1:15" x14ac:dyDescent="0.25">
      <c r="A50" s="45"/>
      <c r="B50" s="12"/>
      <c r="C50" s="12" t="s">
        <v>66</v>
      </c>
      <c r="D50" s="58">
        <f>D49</f>
        <v>0</v>
      </c>
      <c r="E50" s="58">
        <f t="shared" ref="E50:G50" si="3">E49</f>
        <v>0</v>
      </c>
      <c r="F50" s="58">
        <f t="shared" si="3"/>
        <v>0</v>
      </c>
      <c r="G50" s="58">
        <f t="shared" si="3"/>
        <v>0</v>
      </c>
      <c r="H50" s="58">
        <f t="shared" ref="H50:H58" si="4">SUM(D50:G50)</f>
        <v>0</v>
      </c>
    </row>
    <row r="51" spans="1:15" x14ac:dyDescent="0.25">
      <c r="A51" s="77"/>
      <c r="B51" s="12"/>
      <c r="C51" s="4" t="s">
        <v>672</v>
      </c>
      <c r="D51" s="5">
        <f>D47*3%</f>
        <v>1.2911053074000003</v>
      </c>
      <c r="E51" s="5">
        <f>E47*3%</f>
        <v>0.78461632583199969</v>
      </c>
      <c r="F51" s="5">
        <f>F47*3%</f>
        <v>4.7249999999999996</v>
      </c>
      <c r="G51" s="5">
        <f>G47*3%</f>
        <v>4.3607008964760006</v>
      </c>
      <c r="H51" s="5">
        <f t="shared" si="4"/>
        <v>11.161422529708</v>
      </c>
      <c r="J51" s="79"/>
    </row>
    <row r="52" spans="1:15" ht="21" customHeight="1" x14ac:dyDescent="0.25">
      <c r="A52" s="45"/>
      <c r="B52" s="12"/>
      <c r="C52" s="12" t="s">
        <v>67</v>
      </c>
      <c r="D52" s="58">
        <f>SUM(D53:D53)</f>
        <v>44.327948887400012</v>
      </c>
      <c r="E52" s="58">
        <f>SUM(E53:E53)</f>
        <v>26.938493853565326</v>
      </c>
      <c r="F52" s="58">
        <f>SUM(F53:F53)</f>
        <v>162.22499999999999</v>
      </c>
      <c r="G52" s="58">
        <f>SUM(G53:G53)</f>
        <v>149.71739744567603</v>
      </c>
      <c r="H52" s="58">
        <f t="shared" si="4"/>
        <v>383.2088401866414</v>
      </c>
      <c r="I52" s="37"/>
      <c r="J52" s="37"/>
      <c r="K52" s="37"/>
      <c r="L52" s="36"/>
      <c r="M52" s="36"/>
      <c r="N52" s="37"/>
      <c r="O52" s="37"/>
    </row>
    <row r="53" spans="1:15" ht="15.75" customHeight="1" x14ac:dyDescent="0.25">
      <c r="A53" s="45"/>
      <c r="B53" s="12"/>
      <c r="C53" s="4" t="s">
        <v>672</v>
      </c>
      <c r="D53" s="5">
        <f>D47+D51</f>
        <v>44.327948887400012</v>
      </c>
      <c r="E53" s="5">
        <f>E47+E51</f>
        <v>26.938493853565326</v>
      </c>
      <c r="F53" s="5">
        <f>F47+F51</f>
        <v>162.22499999999999</v>
      </c>
      <c r="G53" s="5">
        <f>G47+G51</f>
        <v>149.71739744567603</v>
      </c>
      <c r="H53" s="5">
        <f t="shared" si="4"/>
        <v>383.2088401866414</v>
      </c>
      <c r="J53" s="3"/>
    </row>
    <row r="54" spans="1:15" x14ac:dyDescent="0.25">
      <c r="A54" s="45"/>
      <c r="B54" s="45" t="s">
        <v>4</v>
      </c>
      <c r="C54" s="4" t="s">
        <v>3</v>
      </c>
      <c r="D54" s="5">
        <f>D56</f>
        <v>8.8655897774800021</v>
      </c>
      <c r="E54" s="5">
        <f>E56</f>
        <v>5.3876987707130652</v>
      </c>
      <c r="F54" s="5">
        <f>F56</f>
        <v>32.445</v>
      </c>
      <c r="G54" s="5">
        <f>G56</f>
        <v>29.943479489135207</v>
      </c>
      <c r="H54" s="5">
        <f t="shared" si="4"/>
        <v>76.641768037328276</v>
      </c>
      <c r="J54" s="3"/>
    </row>
    <row r="55" spans="1:15" x14ac:dyDescent="0.25">
      <c r="A55" s="45"/>
      <c r="B55" s="12"/>
      <c r="C55" s="12" t="s">
        <v>68</v>
      </c>
      <c r="D55" s="58">
        <f>D54</f>
        <v>8.8655897774800021</v>
      </c>
      <c r="E55" s="58">
        <f t="shared" ref="E55:G55" si="5">E54</f>
        <v>5.3876987707130652</v>
      </c>
      <c r="F55" s="58">
        <f t="shared" si="5"/>
        <v>32.445</v>
      </c>
      <c r="G55" s="58">
        <f t="shared" si="5"/>
        <v>29.943479489135207</v>
      </c>
      <c r="H55" s="58">
        <f t="shared" si="4"/>
        <v>76.641768037328276</v>
      </c>
      <c r="J55" s="3"/>
    </row>
    <row r="56" spans="1:15" x14ac:dyDescent="0.25">
      <c r="A56" s="77"/>
      <c r="B56" s="12"/>
      <c r="C56" s="4" t="s">
        <v>672</v>
      </c>
      <c r="D56" s="5">
        <f>D53*0.2</f>
        <v>8.8655897774800021</v>
      </c>
      <c r="E56" s="5">
        <f>E53*0.2</f>
        <v>5.3876987707130652</v>
      </c>
      <c r="F56" s="5">
        <f>F53*0.2</f>
        <v>32.445</v>
      </c>
      <c r="G56" s="5">
        <f>G53*0.2</f>
        <v>29.943479489135207</v>
      </c>
      <c r="H56" s="5">
        <f t="shared" si="4"/>
        <v>76.641768037328276</v>
      </c>
      <c r="I56" s="36"/>
      <c r="J56" s="36"/>
      <c r="K56" s="37"/>
      <c r="L56" s="36"/>
      <c r="N56" s="37"/>
    </row>
    <row r="57" spans="1:15" x14ac:dyDescent="0.25">
      <c r="A57" s="45"/>
      <c r="B57" s="12"/>
      <c r="C57" s="12" t="s">
        <v>69</v>
      </c>
      <c r="D57" s="58">
        <f>D55+D52</f>
        <v>53.193538664880016</v>
      </c>
      <c r="E57" s="58">
        <f>E55+E52</f>
        <v>32.326192624278391</v>
      </c>
      <c r="F57" s="58">
        <f>F55+F52</f>
        <v>194.67</v>
      </c>
      <c r="G57" s="58">
        <f>G55+G52</f>
        <v>179.66087693481123</v>
      </c>
      <c r="H57" s="58">
        <f t="shared" si="4"/>
        <v>459.85060822396963</v>
      </c>
    </row>
    <row r="58" spans="1:15" x14ac:dyDescent="0.25">
      <c r="A58" s="45"/>
      <c r="B58" s="12"/>
      <c r="C58" s="4" t="s">
        <v>672</v>
      </c>
      <c r="D58" s="5">
        <f>D53+D56</f>
        <v>53.193538664880016</v>
      </c>
      <c r="E58" s="5">
        <f>E53+E56</f>
        <v>32.326192624278391</v>
      </c>
      <c r="F58" s="5">
        <f>F53+F56</f>
        <v>194.67</v>
      </c>
      <c r="G58" s="5">
        <f>G53+G56</f>
        <v>179.66087693481123</v>
      </c>
      <c r="H58" s="5">
        <f t="shared" si="4"/>
        <v>459.85060822396963</v>
      </c>
    </row>
    <row r="61" spans="1:15" x14ac:dyDescent="0.25">
      <c r="B61" s="3" t="s">
        <v>697</v>
      </c>
      <c r="D61" s="3" t="s">
        <v>698</v>
      </c>
    </row>
    <row r="63" spans="1:15" x14ac:dyDescent="0.25">
      <c r="B63" s="200" t="s">
        <v>699</v>
      </c>
      <c r="D63" s="201" t="s">
        <v>700</v>
      </c>
    </row>
    <row r="64" spans="1:15" x14ac:dyDescent="0.25">
      <c r="B64" s="200"/>
      <c r="D64" s="201"/>
      <c r="F64" s="59"/>
    </row>
    <row r="65" spans="2:5" x14ac:dyDescent="0.25">
      <c r="B65" s="200" t="s">
        <v>701</v>
      </c>
      <c r="D65" s="201" t="s">
        <v>702</v>
      </c>
    </row>
    <row r="66" spans="2:5" x14ac:dyDescent="0.25">
      <c r="C66" s="202"/>
      <c r="E66" s="59"/>
    </row>
    <row r="74" spans="2:5" x14ac:dyDescent="0.25">
      <c r="D74" s="37"/>
    </row>
    <row r="75" spans="2:5" x14ac:dyDescent="0.25">
      <c r="D75" s="37"/>
    </row>
  </sheetData>
  <mergeCells count="7">
    <mergeCell ref="E2:H2"/>
    <mergeCell ref="A12:H12"/>
    <mergeCell ref="A16:A17"/>
    <mergeCell ref="B16:B17"/>
    <mergeCell ref="C16:C17"/>
    <mergeCell ref="D16:G16"/>
    <mergeCell ref="H16:H17"/>
  </mergeCells>
  <pageMargins left="0.62992125984251968" right="0.23622047244094491" top="0.39370078740157483" bottom="0.39370078740157483" header="0.31496062992125984" footer="0.31496062992125984"/>
  <pageSetup paperSize="9" scale="60" fitToHeight="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8"/>
  <sheetViews>
    <sheetView view="pageBreakPreview" topLeftCell="A70" zoomScaleNormal="100" zoomScaleSheetLayoutView="100" workbookViewId="0">
      <selection activeCell="O103" sqref="O103"/>
    </sheetView>
  </sheetViews>
  <sheetFormatPr defaultRowHeight="12.75" x14ac:dyDescent="0.2"/>
  <cols>
    <col min="1" max="1" width="4.7109375" style="113" customWidth="1"/>
    <col min="2" max="2" width="20.5703125" style="113" customWidth="1"/>
    <col min="3" max="3" width="42.28515625" style="113" customWidth="1"/>
    <col min="4" max="4" width="10.28515625" style="113" customWidth="1"/>
    <col min="5" max="5" width="9.140625" style="113"/>
    <col min="6" max="6" width="10.5703125" style="113" customWidth="1"/>
    <col min="7" max="9" width="9.140625" style="113"/>
    <col min="10" max="10" width="10.85546875" style="113" customWidth="1"/>
    <col min="11" max="13" width="9.140625" style="113"/>
    <col min="14" max="16384" width="9.140625" style="112"/>
  </cols>
  <sheetData>
    <row r="1" spans="1:13" s="157" customFormat="1" ht="15" x14ac:dyDescent="0.25">
      <c r="A1" s="243" t="s">
        <v>164</v>
      </c>
      <c r="B1" s="243"/>
      <c r="C1" s="243"/>
      <c r="D1" s="243"/>
      <c r="E1" s="165"/>
      <c r="F1" s="165"/>
      <c r="G1" s="165"/>
      <c r="H1" s="244" t="s">
        <v>163</v>
      </c>
      <c r="I1" s="244"/>
      <c r="J1" s="244"/>
      <c r="K1" s="244"/>
      <c r="L1" s="244"/>
      <c r="M1" s="244"/>
    </row>
    <row r="2" spans="1:13" s="157" customFormat="1" ht="14.25" x14ac:dyDescent="0.2">
      <c r="A2" s="268" t="s">
        <v>510</v>
      </c>
      <c r="B2" s="268"/>
      <c r="C2" s="268"/>
      <c r="D2" s="268"/>
      <c r="E2" s="165"/>
      <c r="F2" s="165"/>
      <c r="G2" s="165"/>
      <c r="H2" s="245" t="s">
        <v>509</v>
      </c>
      <c r="I2" s="245"/>
      <c r="J2" s="245"/>
      <c r="K2" s="245"/>
      <c r="L2" s="245"/>
      <c r="M2" s="245"/>
    </row>
    <row r="3" spans="1:13" s="157" customFormat="1" ht="14.25" x14ac:dyDescent="0.2">
      <c r="A3" s="137"/>
      <c r="B3" s="137"/>
      <c r="C3" s="137"/>
      <c r="D3" s="137"/>
      <c r="E3" s="165"/>
      <c r="F3" s="165"/>
      <c r="G3" s="165"/>
      <c r="H3" s="245" t="s">
        <v>508</v>
      </c>
      <c r="I3" s="245"/>
      <c r="J3" s="245"/>
      <c r="K3" s="245"/>
      <c r="L3" s="245"/>
      <c r="M3" s="245"/>
    </row>
    <row r="4" spans="1:13" s="157" customFormat="1" ht="14.25" x14ac:dyDescent="0.2">
      <c r="A4" s="268" t="s">
        <v>507</v>
      </c>
      <c r="B4" s="268"/>
      <c r="C4" s="268"/>
      <c r="D4" s="268"/>
      <c r="E4" s="165"/>
      <c r="F4" s="165"/>
      <c r="G4" s="165"/>
      <c r="H4" s="242" t="s">
        <v>506</v>
      </c>
      <c r="I4" s="242"/>
      <c r="J4" s="242"/>
      <c r="K4" s="242"/>
      <c r="L4" s="242"/>
      <c r="M4" s="242"/>
    </row>
    <row r="5" spans="1:13" s="157" customFormat="1" ht="20.25" customHeight="1" x14ac:dyDescent="0.2">
      <c r="A5" s="241" t="s">
        <v>505</v>
      </c>
      <c r="B5" s="241"/>
      <c r="C5" s="241"/>
      <c r="D5" s="241"/>
      <c r="E5" s="165"/>
      <c r="F5" s="165"/>
      <c r="G5" s="165"/>
      <c r="H5" s="242" t="s">
        <v>504</v>
      </c>
      <c r="I5" s="242"/>
      <c r="J5" s="242"/>
      <c r="K5" s="242"/>
      <c r="L5" s="242"/>
      <c r="M5" s="242"/>
    </row>
    <row r="6" spans="1:13" s="157" customFormat="1" ht="28.5" customHeight="1" x14ac:dyDescent="0.2">
      <c r="A6" s="248" t="s">
        <v>503</v>
      </c>
      <c r="B6" s="249"/>
      <c r="C6" s="249"/>
      <c r="D6" s="249"/>
      <c r="E6" s="249"/>
      <c r="F6" s="249"/>
      <c r="G6" s="249"/>
      <c r="H6" s="249"/>
      <c r="I6" s="249"/>
      <c r="J6" s="249"/>
      <c r="K6" s="249"/>
      <c r="L6" s="249"/>
      <c r="M6" s="249"/>
    </row>
    <row r="7" spans="1:13" s="157" customFormat="1" ht="14.25" x14ac:dyDescent="0.2">
      <c r="A7" s="141"/>
      <c r="B7" s="161"/>
      <c r="C7" s="160"/>
      <c r="D7" s="148"/>
      <c r="E7" s="159" t="s">
        <v>27</v>
      </c>
      <c r="F7" s="158"/>
      <c r="G7" s="158"/>
      <c r="H7" s="158"/>
      <c r="I7" s="159"/>
      <c r="J7" s="158"/>
      <c r="K7" s="158"/>
      <c r="L7" s="158"/>
      <c r="M7" s="141"/>
    </row>
    <row r="8" spans="1:13" ht="14.25" x14ac:dyDescent="0.2">
      <c r="A8" s="141"/>
      <c r="B8" s="141"/>
      <c r="C8" s="144"/>
      <c r="D8" s="143"/>
      <c r="E8" s="156"/>
      <c r="F8" s="141"/>
      <c r="G8" s="141"/>
      <c r="H8" s="141"/>
      <c r="I8" s="155"/>
      <c r="J8" s="141"/>
      <c r="K8" s="141"/>
      <c r="L8" s="141"/>
      <c r="M8" s="141"/>
    </row>
    <row r="9" spans="1:13" ht="15.75" x14ac:dyDescent="0.2">
      <c r="A9" s="141"/>
      <c r="B9" s="141"/>
      <c r="C9" s="144"/>
      <c r="D9" s="154" t="s">
        <v>625</v>
      </c>
      <c r="E9" s="141"/>
      <c r="F9" s="141"/>
      <c r="G9" s="141"/>
      <c r="H9" s="141"/>
      <c r="I9" s="141"/>
      <c r="J9" s="141"/>
      <c r="K9" s="141"/>
      <c r="L9" s="141"/>
      <c r="M9" s="141"/>
    </row>
    <row r="10" spans="1:13" ht="14.25" x14ac:dyDescent="0.2">
      <c r="A10" s="141"/>
      <c r="B10" s="141"/>
      <c r="C10" s="144"/>
      <c r="D10" s="139" t="s">
        <v>501</v>
      </c>
      <c r="E10" s="141"/>
      <c r="F10" s="141"/>
      <c r="G10" s="141"/>
      <c r="H10" s="141"/>
      <c r="I10" s="153"/>
      <c r="J10" s="141"/>
      <c r="K10" s="141"/>
      <c r="L10" s="141"/>
      <c r="M10" s="141"/>
    </row>
    <row r="11" spans="1:13" ht="14.25" x14ac:dyDescent="0.2">
      <c r="A11" s="141"/>
      <c r="B11" s="141"/>
      <c r="C11" s="144"/>
      <c r="D11" s="143"/>
      <c r="E11" s="143"/>
      <c r="F11" s="141"/>
      <c r="G11" s="141"/>
      <c r="H11" s="141"/>
      <c r="I11" s="152"/>
      <c r="J11" s="141"/>
      <c r="K11" s="141"/>
      <c r="L11" s="141"/>
      <c r="M11" s="141"/>
    </row>
    <row r="12" spans="1:13" ht="14.25" x14ac:dyDescent="0.2">
      <c r="A12" s="141"/>
      <c r="B12" s="136" t="s">
        <v>500</v>
      </c>
      <c r="C12" s="254" t="s">
        <v>624</v>
      </c>
      <c r="D12" s="255"/>
      <c r="E12" s="255"/>
      <c r="F12" s="255"/>
      <c r="G12" s="255"/>
      <c r="H12" s="255"/>
      <c r="I12" s="255"/>
      <c r="J12" s="255"/>
      <c r="K12" s="255"/>
      <c r="L12" s="255"/>
      <c r="M12" s="255"/>
    </row>
    <row r="13" spans="1:13" ht="14.25" x14ac:dyDescent="0.2">
      <c r="A13" s="141"/>
      <c r="B13" s="141"/>
      <c r="C13" s="151"/>
      <c r="D13" s="150"/>
      <c r="E13" s="149" t="s">
        <v>498</v>
      </c>
      <c r="F13" s="147"/>
      <c r="G13" s="147"/>
      <c r="H13" s="148"/>
      <c r="I13" s="147"/>
      <c r="J13" s="147"/>
      <c r="K13" s="147"/>
      <c r="L13" s="147"/>
      <c r="M13" s="147"/>
    </row>
    <row r="14" spans="1:13" ht="14.25" x14ac:dyDescent="0.2">
      <c r="A14" s="146"/>
      <c r="B14" s="145"/>
      <c r="C14" s="144"/>
      <c r="D14" s="143"/>
      <c r="E14" s="142"/>
      <c r="F14" s="141"/>
      <c r="G14" s="141"/>
      <c r="H14" s="141"/>
      <c r="I14" s="141"/>
      <c r="J14" s="141"/>
      <c r="K14" s="141"/>
      <c r="L14" s="141"/>
      <c r="M14" s="141"/>
    </row>
    <row r="15" spans="1:13" ht="14.25" x14ac:dyDescent="0.2">
      <c r="A15" s="141"/>
      <c r="B15" s="141"/>
      <c r="C15" s="250" t="s">
        <v>623</v>
      </c>
      <c r="D15" s="251"/>
      <c r="E15" s="251"/>
      <c r="F15" s="251"/>
      <c r="G15" s="251"/>
      <c r="H15" s="251"/>
      <c r="I15" s="251"/>
      <c r="J15" s="251"/>
      <c r="K15" s="251"/>
      <c r="L15" s="251"/>
      <c r="M15" s="251"/>
    </row>
    <row r="16" spans="1:13" ht="14.25" x14ac:dyDescent="0.2">
      <c r="A16" s="139"/>
      <c r="B16" s="140"/>
      <c r="C16" s="137" t="s">
        <v>496</v>
      </c>
      <c r="D16" s="136"/>
      <c r="E16" s="252" t="s">
        <v>622</v>
      </c>
      <c r="F16" s="253"/>
      <c r="G16" s="138" t="s">
        <v>488</v>
      </c>
      <c r="H16" s="136"/>
      <c r="I16" s="137"/>
      <c r="J16" s="137"/>
      <c r="K16" s="136"/>
      <c r="L16" s="136"/>
      <c r="M16" s="136"/>
    </row>
    <row r="17" spans="1:13" ht="14.25" x14ac:dyDescent="0.2">
      <c r="A17" s="139"/>
      <c r="B17" s="140"/>
      <c r="C17" s="137" t="s">
        <v>621</v>
      </c>
      <c r="D17" s="136"/>
      <c r="E17" s="252" t="s">
        <v>620</v>
      </c>
      <c r="F17" s="253"/>
      <c r="G17" s="138" t="s">
        <v>488</v>
      </c>
      <c r="H17" s="136"/>
      <c r="I17" s="137"/>
      <c r="J17" s="137"/>
      <c r="K17" s="136"/>
      <c r="L17" s="136"/>
      <c r="M17" s="136"/>
    </row>
    <row r="18" spans="1:13" ht="14.25" x14ac:dyDescent="0.2">
      <c r="A18" s="139"/>
      <c r="B18" s="140"/>
      <c r="C18" s="137" t="s">
        <v>492</v>
      </c>
      <c r="D18" s="136"/>
      <c r="E18" s="252" t="s">
        <v>619</v>
      </c>
      <c r="F18" s="253"/>
      <c r="G18" s="138" t="s">
        <v>488</v>
      </c>
      <c r="H18" s="136"/>
      <c r="I18" s="137"/>
      <c r="J18" s="137"/>
      <c r="K18" s="136"/>
      <c r="L18" s="136"/>
      <c r="M18" s="136"/>
    </row>
    <row r="19" spans="1:13" ht="14.25" x14ac:dyDescent="0.2">
      <c r="A19" s="139"/>
      <c r="B19" s="140"/>
      <c r="C19" s="137" t="s">
        <v>490</v>
      </c>
      <c r="D19" s="139"/>
      <c r="E19" s="252" t="s">
        <v>618</v>
      </c>
      <c r="F19" s="253"/>
      <c r="G19" s="138" t="s">
        <v>488</v>
      </c>
      <c r="H19" s="136"/>
      <c r="I19" s="137"/>
      <c r="J19" s="137"/>
      <c r="K19" s="136"/>
      <c r="L19" s="136"/>
      <c r="M19" s="136"/>
    </row>
    <row r="20" spans="1:13" ht="14.25" x14ac:dyDescent="0.2">
      <c r="A20" s="139"/>
      <c r="B20" s="140"/>
      <c r="C20" s="137" t="s">
        <v>487</v>
      </c>
      <c r="D20" s="139"/>
      <c r="E20" s="252" t="s">
        <v>617</v>
      </c>
      <c r="F20" s="253"/>
      <c r="G20" s="138" t="s">
        <v>485</v>
      </c>
      <c r="H20" s="136"/>
      <c r="I20" s="137"/>
      <c r="J20" s="137"/>
      <c r="K20" s="136"/>
      <c r="L20" s="136"/>
      <c r="M20" s="136"/>
    </row>
    <row r="21" spans="1:13" x14ac:dyDescent="0.2">
      <c r="A21" s="246" t="s">
        <v>166</v>
      </c>
      <c r="B21" s="262" t="s">
        <v>25</v>
      </c>
      <c r="C21" s="246" t="s">
        <v>54</v>
      </c>
      <c r="D21" s="246" t="s">
        <v>55</v>
      </c>
      <c r="E21" s="246" t="s">
        <v>484</v>
      </c>
      <c r="F21" s="246" t="s">
        <v>483</v>
      </c>
      <c r="G21" s="261"/>
      <c r="H21" s="261"/>
      <c r="I21" s="261"/>
      <c r="J21" s="246" t="s">
        <v>482</v>
      </c>
      <c r="K21" s="261"/>
      <c r="L21" s="261"/>
      <c r="M21" s="261"/>
    </row>
    <row r="22" spans="1:13" x14ac:dyDescent="0.2">
      <c r="A22" s="261"/>
      <c r="B22" s="263"/>
      <c r="C22" s="247"/>
      <c r="D22" s="246"/>
      <c r="E22" s="246"/>
      <c r="F22" s="246" t="s">
        <v>481</v>
      </c>
      <c r="G22" s="246" t="s">
        <v>480</v>
      </c>
      <c r="H22" s="261"/>
      <c r="I22" s="261"/>
      <c r="J22" s="246" t="s">
        <v>481</v>
      </c>
      <c r="K22" s="246" t="s">
        <v>480</v>
      </c>
      <c r="L22" s="261"/>
      <c r="M22" s="261"/>
    </row>
    <row r="23" spans="1:13" x14ac:dyDescent="0.2">
      <c r="A23" s="261"/>
      <c r="B23" s="263"/>
      <c r="C23" s="247"/>
      <c r="D23" s="246"/>
      <c r="E23" s="246"/>
      <c r="F23" s="261"/>
      <c r="G23" s="133" t="s">
        <v>479</v>
      </c>
      <c r="H23" s="133" t="s">
        <v>478</v>
      </c>
      <c r="I23" s="133" t="s">
        <v>477</v>
      </c>
      <c r="J23" s="261"/>
      <c r="K23" s="133" t="s">
        <v>479</v>
      </c>
      <c r="L23" s="133" t="s">
        <v>478</v>
      </c>
      <c r="M23" s="133" t="s">
        <v>477</v>
      </c>
    </row>
    <row r="24" spans="1:13" x14ac:dyDescent="0.2">
      <c r="A24" s="135">
        <v>1</v>
      </c>
      <c r="B24" s="134">
        <v>2</v>
      </c>
      <c r="C24" s="133">
        <v>3</v>
      </c>
      <c r="D24" s="133">
        <v>4</v>
      </c>
      <c r="E24" s="118">
        <v>5</v>
      </c>
      <c r="F24" s="132">
        <v>6</v>
      </c>
      <c r="G24" s="132">
        <v>7</v>
      </c>
      <c r="H24" s="132">
        <v>8</v>
      </c>
      <c r="I24" s="132">
        <v>9</v>
      </c>
      <c r="J24" s="132">
        <v>10</v>
      </c>
      <c r="K24" s="132">
        <v>11</v>
      </c>
      <c r="L24" s="132">
        <v>12</v>
      </c>
      <c r="M24" s="132">
        <v>13</v>
      </c>
    </row>
    <row r="25" spans="1:13" ht="14.25" x14ac:dyDescent="0.2">
      <c r="A25" s="258" t="s">
        <v>616</v>
      </c>
      <c r="B25" s="257"/>
      <c r="C25" s="257"/>
      <c r="D25" s="257"/>
      <c r="E25" s="257"/>
      <c r="F25" s="257"/>
      <c r="G25" s="257"/>
      <c r="H25" s="257"/>
      <c r="I25" s="257"/>
      <c r="J25" s="257"/>
      <c r="K25" s="257"/>
      <c r="L25" s="257"/>
      <c r="M25" s="257"/>
    </row>
    <row r="26" spans="1:13" ht="67.5" hidden="1" x14ac:dyDescent="0.2">
      <c r="A26" s="121" t="s">
        <v>96</v>
      </c>
      <c r="B26" s="120" t="s">
        <v>615</v>
      </c>
      <c r="C26" s="119" t="s">
        <v>614</v>
      </c>
      <c r="D26" s="118" t="s">
        <v>316</v>
      </c>
      <c r="E26" s="117">
        <v>2</v>
      </c>
      <c r="F26" s="116">
        <v>174.31</v>
      </c>
      <c r="G26" s="116">
        <v>23.01</v>
      </c>
      <c r="H26" s="116">
        <v>30.64</v>
      </c>
      <c r="I26" s="116">
        <v>1.92</v>
      </c>
      <c r="J26" s="114">
        <v>348.62</v>
      </c>
      <c r="K26" s="114">
        <v>46.02</v>
      </c>
      <c r="L26" s="114">
        <v>61.28</v>
      </c>
      <c r="M26" s="114">
        <v>3.84</v>
      </c>
    </row>
    <row r="27" spans="1:13" ht="55.5" hidden="1" x14ac:dyDescent="0.2">
      <c r="A27" s="121" t="s">
        <v>97</v>
      </c>
      <c r="B27" s="120" t="s">
        <v>613</v>
      </c>
      <c r="C27" s="119" t="s">
        <v>612</v>
      </c>
      <c r="D27" s="118" t="s">
        <v>316</v>
      </c>
      <c r="E27" s="117">
        <v>1</v>
      </c>
      <c r="F27" s="116">
        <v>75.33</v>
      </c>
      <c r="G27" s="116">
        <v>23.51</v>
      </c>
      <c r="H27" s="116">
        <v>48.83</v>
      </c>
      <c r="I27" s="116">
        <v>4.49</v>
      </c>
      <c r="J27" s="114">
        <v>75.33</v>
      </c>
      <c r="K27" s="114">
        <v>23.51</v>
      </c>
      <c r="L27" s="114">
        <v>48.83</v>
      </c>
      <c r="M27" s="114">
        <v>4.49</v>
      </c>
    </row>
    <row r="28" spans="1:13" ht="31.5" hidden="1" x14ac:dyDescent="0.2">
      <c r="A28" s="121" t="s">
        <v>98</v>
      </c>
      <c r="B28" s="120" t="s">
        <v>611</v>
      </c>
      <c r="C28" s="119" t="s">
        <v>610</v>
      </c>
      <c r="D28" s="118" t="s">
        <v>52</v>
      </c>
      <c r="E28" s="117">
        <v>1</v>
      </c>
      <c r="F28" s="116">
        <v>769.85</v>
      </c>
      <c r="G28" s="114"/>
      <c r="H28" s="114"/>
      <c r="I28" s="114"/>
      <c r="J28" s="114">
        <v>769.85</v>
      </c>
      <c r="K28" s="114"/>
      <c r="L28" s="114"/>
      <c r="M28" s="114"/>
    </row>
    <row r="29" spans="1:13" ht="14.25" hidden="1" x14ac:dyDescent="0.2">
      <c r="A29" s="256" t="s">
        <v>609</v>
      </c>
      <c r="B29" s="257"/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257"/>
    </row>
    <row r="30" spans="1:13" ht="55.5" hidden="1" x14ac:dyDescent="0.2">
      <c r="A30" s="121" t="s">
        <v>100</v>
      </c>
      <c r="B30" s="120" t="s">
        <v>608</v>
      </c>
      <c r="C30" s="119" t="s">
        <v>607</v>
      </c>
      <c r="D30" s="118" t="s">
        <v>467</v>
      </c>
      <c r="E30" s="123">
        <v>0.83</v>
      </c>
      <c r="F30" s="116">
        <v>16391.36</v>
      </c>
      <c r="G30" s="116">
        <v>2648.64</v>
      </c>
      <c r="H30" s="116">
        <v>3678.74</v>
      </c>
      <c r="I30" s="116">
        <v>1503.24</v>
      </c>
      <c r="J30" s="114">
        <v>13604.83</v>
      </c>
      <c r="K30" s="114">
        <v>2198.37</v>
      </c>
      <c r="L30" s="114">
        <v>3053.35</v>
      </c>
      <c r="M30" s="114">
        <v>1247.69</v>
      </c>
    </row>
    <row r="31" spans="1:13" ht="67.5" hidden="1" x14ac:dyDescent="0.2">
      <c r="A31" s="121" t="s">
        <v>101</v>
      </c>
      <c r="B31" s="120" t="s">
        <v>606</v>
      </c>
      <c r="C31" s="119" t="s">
        <v>605</v>
      </c>
      <c r="D31" s="118" t="s">
        <v>467</v>
      </c>
      <c r="E31" s="123">
        <v>0.13</v>
      </c>
      <c r="F31" s="116">
        <v>5248.45</v>
      </c>
      <c r="G31" s="116">
        <v>968.19</v>
      </c>
      <c r="H31" s="116">
        <v>2448.35</v>
      </c>
      <c r="I31" s="116">
        <v>917.8</v>
      </c>
      <c r="J31" s="114">
        <v>682.3</v>
      </c>
      <c r="K31" s="114">
        <v>125.86</v>
      </c>
      <c r="L31" s="114">
        <v>318.29000000000002</v>
      </c>
      <c r="M31" s="114">
        <v>119.31</v>
      </c>
    </row>
    <row r="32" spans="1:13" ht="67.5" hidden="1" x14ac:dyDescent="0.2">
      <c r="A32" s="121" t="s">
        <v>102</v>
      </c>
      <c r="B32" s="120" t="s">
        <v>604</v>
      </c>
      <c r="C32" s="119" t="s">
        <v>603</v>
      </c>
      <c r="D32" s="118" t="s">
        <v>467</v>
      </c>
      <c r="E32" s="123">
        <v>0.16</v>
      </c>
      <c r="F32" s="116">
        <v>4652.8100000000004</v>
      </c>
      <c r="G32" s="116">
        <v>875.94</v>
      </c>
      <c r="H32" s="116">
        <v>1946.8</v>
      </c>
      <c r="I32" s="116">
        <v>723.79</v>
      </c>
      <c r="J32" s="114">
        <v>744.45</v>
      </c>
      <c r="K32" s="114">
        <v>140.15</v>
      </c>
      <c r="L32" s="114">
        <v>311.49</v>
      </c>
      <c r="M32" s="114">
        <v>115.81</v>
      </c>
    </row>
    <row r="33" spans="1:13" ht="39.75" hidden="1" customHeight="1" x14ac:dyDescent="0.2">
      <c r="A33" s="121" t="s">
        <v>103</v>
      </c>
      <c r="B33" s="120" t="s">
        <v>602</v>
      </c>
      <c r="C33" s="119" t="s">
        <v>601</v>
      </c>
      <c r="D33" s="118" t="s">
        <v>467</v>
      </c>
      <c r="E33" s="123">
        <v>0.09</v>
      </c>
      <c r="F33" s="116">
        <v>2005.69</v>
      </c>
      <c r="G33" s="116">
        <v>974.14</v>
      </c>
      <c r="H33" s="116">
        <v>498.68</v>
      </c>
      <c r="I33" s="116">
        <v>21.47</v>
      </c>
      <c r="J33" s="114">
        <v>180.51</v>
      </c>
      <c r="K33" s="114">
        <v>87.67</v>
      </c>
      <c r="L33" s="114">
        <v>44.88</v>
      </c>
      <c r="M33" s="114">
        <v>1.93</v>
      </c>
    </row>
    <row r="34" spans="1:13" ht="18.75" hidden="1" customHeight="1" x14ac:dyDescent="0.2">
      <c r="A34" s="256" t="s">
        <v>600</v>
      </c>
      <c r="B34" s="257"/>
      <c r="C34" s="257"/>
      <c r="D34" s="257"/>
      <c r="E34" s="257"/>
      <c r="F34" s="257"/>
      <c r="G34" s="257"/>
      <c r="H34" s="257"/>
      <c r="I34" s="257"/>
      <c r="J34" s="257"/>
      <c r="K34" s="257"/>
      <c r="L34" s="257"/>
      <c r="M34" s="257"/>
    </row>
    <row r="35" spans="1:13" ht="55.5" hidden="1" x14ac:dyDescent="0.2">
      <c r="A35" s="121" t="s">
        <v>113</v>
      </c>
      <c r="B35" s="120" t="s">
        <v>599</v>
      </c>
      <c r="C35" s="119" t="s">
        <v>598</v>
      </c>
      <c r="D35" s="118" t="s">
        <v>106</v>
      </c>
      <c r="E35" s="123">
        <v>9.92</v>
      </c>
      <c r="F35" s="116">
        <v>2517.6</v>
      </c>
      <c r="G35" s="116">
        <v>223.72</v>
      </c>
      <c r="H35" s="116">
        <v>635.75</v>
      </c>
      <c r="I35" s="116">
        <v>262.2</v>
      </c>
      <c r="J35" s="114">
        <v>24974.59</v>
      </c>
      <c r="K35" s="114">
        <v>2219.3000000000002</v>
      </c>
      <c r="L35" s="114">
        <v>6306.64</v>
      </c>
      <c r="M35" s="114">
        <v>2601.02</v>
      </c>
    </row>
    <row r="36" spans="1:13" ht="31.5" hidden="1" x14ac:dyDescent="0.2">
      <c r="A36" s="121" t="s">
        <v>107</v>
      </c>
      <c r="B36" s="120" t="s">
        <v>597</v>
      </c>
      <c r="C36" s="119" t="s">
        <v>596</v>
      </c>
      <c r="D36" s="118" t="s">
        <v>167</v>
      </c>
      <c r="E36" s="117">
        <v>992</v>
      </c>
      <c r="F36" s="116">
        <v>9.5</v>
      </c>
      <c r="G36" s="114"/>
      <c r="H36" s="114"/>
      <c r="I36" s="114"/>
      <c r="J36" s="114">
        <v>9424</v>
      </c>
      <c r="K36" s="114"/>
      <c r="L36" s="114"/>
      <c r="M36" s="114"/>
    </row>
    <row r="37" spans="1:13" s="170" customFormat="1" ht="31.5" x14ac:dyDescent="0.2">
      <c r="A37" s="130" t="s">
        <v>108</v>
      </c>
      <c r="B37" s="129" t="s">
        <v>595</v>
      </c>
      <c r="C37" s="128" t="s">
        <v>594</v>
      </c>
      <c r="D37" s="127" t="s">
        <v>106</v>
      </c>
      <c r="E37" s="131">
        <v>2.25</v>
      </c>
      <c r="F37" s="125">
        <v>206.76</v>
      </c>
      <c r="G37" s="125">
        <v>154.91999999999999</v>
      </c>
      <c r="H37" s="125">
        <v>0.31</v>
      </c>
      <c r="I37" s="125">
        <v>0.14000000000000001</v>
      </c>
      <c r="J37" s="124">
        <v>465.21</v>
      </c>
      <c r="K37" s="124">
        <v>348.57</v>
      </c>
      <c r="L37" s="124">
        <v>0.7</v>
      </c>
      <c r="M37" s="124">
        <v>0.32</v>
      </c>
    </row>
    <row r="38" spans="1:13" s="170" customFormat="1" ht="67.5" x14ac:dyDescent="0.2">
      <c r="A38" s="130" t="s">
        <v>109</v>
      </c>
      <c r="B38" s="129" t="s">
        <v>593</v>
      </c>
      <c r="C38" s="128" t="s">
        <v>592</v>
      </c>
      <c r="D38" s="127" t="s">
        <v>106</v>
      </c>
      <c r="E38" s="131">
        <v>9.92</v>
      </c>
      <c r="F38" s="125">
        <v>612.84</v>
      </c>
      <c r="G38" s="125">
        <v>63.36</v>
      </c>
      <c r="H38" s="125">
        <v>5.25</v>
      </c>
      <c r="I38" s="125">
        <v>0.38</v>
      </c>
      <c r="J38" s="124">
        <v>6079.37</v>
      </c>
      <c r="K38" s="124">
        <v>628.53</v>
      </c>
      <c r="L38" s="124">
        <v>52.08</v>
      </c>
      <c r="M38" s="124">
        <v>3.77</v>
      </c>
    </row>
    <row r="39" spans="1:13" s="170" customFormat="1" ht="67.5" x14ac:dyDescent="0.2">
      <c r="A39" s="130" t="s">
        <v>110</v>
      </c>
      <c r="B39" s="129" t="s">
        <v>591</v>
      </c>
      <c r="C39" s="128" t="s">
        <v>590</v>
      </c>
      <c r="D39" s="127" t="s">
        <v>106</v>
      </c>
      <c r="E39" s="131">
        <v>2.25</v>
      </c>
      <c r="F39" s="125">
        <v>1003.2</v>
      </c>
      <c r="G39" s="125">
        <v>143.82</v>
      </c>
      <c r="H39" s="125">
        <v>648.16</v>
      </c>
      <c r="I39" s="125">
        <v>92.03</v>
      </c>
      <c r="J39" s="124">
        <v>2257.1999999999998</v>
      </c>
      <c r="K39" s="124">
        <v>323.60000000000002</v>
      </c>
      <c r="L39" s="124">
        <v>1458.36</v>
      </c>
      <c r="M39" s="124">
        <v>207.07</v>
      </c>
    </row>
    <row r="40" spans="1:13" ht="14.25" x14ac:dyDescent="0.2">
      <c r="A40" s="256" t="s">
        <v>589</v>
      </c>
      <c r="B40" s="257"/>
      <c r="C40" s="257"/>
      <c r="D40" s="257"/>
      <c r="E40" s="257"/>
      <c r="F40" s="257"/>
      <c r="G40" s="257"/>
      <c r="H40" s="257"/>
      <c r="I40" s="257"/>
      <c r="J40" s="257"/>
      <c r="K40" s="257"/>
      <c r="L40" s="257"/>
      <c r="M40" s="257"/>
    </row>
    <row r="41" spans="1:13" ht="43.5" hidden="1" x14ac:dyDescent="0.2">
      <c r="A41" s="121" t="s">
        <v>111</v>
      </c>
      <c r="B41" s="120" t="s">
        <v>588</v>
      </c>
      <c r="C41" s="119" t="s">
        <v>587</v>
      </c>
      <c r="D41" s="118" t="s">
        <v>467</v>
      </c>
      <c r="E41" s="123">
        <v>0.23</v>
      </c>
      <c r="F41" s="116">
        <v>742.6</v>
      </c>
      <c r="G41" s="116">
        <v>391.84</v>
      </c>
      <c r="H41" s="116">
        <v>19.52</v>
      </c>
      <c r="I41" s="116">
        <v>0.57999999999999996</v>
      </c>
      <c r="J41" s="114">
        <v>170.8</v>
      </c>
      <c r="K41" s="114">
        <v>90.12</v>
      </c>
      <c r="L41" s="114">
        <v>4.49</v>
      </c>
      <c r="M41" s="114">
        <v>0.13</v>
      </c>
    </row>
    <row r="42" spans="1:13" ht="43.5" hidden="1" x14ac:dyDescent="0.2">
      <c r="A42" s="121" t="s">
        <v>129</v>
      </c>
      <c r="B42" s="120" t="s">
        <v>586</v>
      </c>
      <c r="C42" s="119" t="s">
        <v>585</v>
      </c>
      <c r="D42" s="118" t="s">
        <v>467</v>
      </c>
      <c r="E42" s="123">
        <v>0.17</v>
      </c>
      <c r="F42" s="116">
        <v>779.7</v>
      </c>
      <c r="G42" s="116">
        <v>435.49</v>
      </c>
      <c r="H42" s="116">
        <v>22.14</v>
      </c>
      <c r="I42" s="116">
        <v>0.77</v>
      </c>
      <c r="J42" s="114">
        <v>132.55000000000001</v>
      </c>
      <c r="K42" s="114">
        <v>74.03</v>
      </c>
      <c r="L42" s="114">
        <v>3.76</v>
      </c>
      <c r="M42" s="114">
        <v>0.13</v>
      </c>
    </row>
    <row r="43" spans="1:13" ht="43.5" hidden="1" x14ac:dyDescent="0.2">
      <c r="A43" s="121" t="s">
        <v>130</v>
      </c>
      <c r="B43" s="120" t="s">
        <v>584</v>
      </c>
      <c r="C43" s="119" t="s">
        <v>583</v>
      </c>
      <c r="D43" s="118" t="s">
        <v>467</v>
      </c>
      <c r="E43" s="123">
        <v>0.36</v>
      </c>
      <c r="F43" s="116">
        <v>782.65</v>
      </c>
      <c r="G43" s="116">
        <v>428.54</v>
      </c>
      <c r="H43" s="116">
        <v>22.14</v>
      </c>
      <c r="I43" s="116">
        <v>0.77</v>
      </c>
      <c r="J43" s="114">
        <v>281.75</v>
      </c>
      <c r="K43" s="114">
        <v>154.27000000000001</v>
      </c>
      <c r="L43" s="114">
        <v>7.97</v>
      </c>
      <c r="M43" s="114">
        <v>0.28000000000000003</v>
      </c>
    </row>
    <row r="44" spans="1:13" ht="31.5" hidden="1" x14ac:dyDescent="0.2">
      <c r="A44" s="121" t="s">
        <v>131</v>
      </c>
      <c r="B44" s="120" t="s">
        <v>582</v>
      </c>
      <c r="C44" s="119" t="s">
        <v>581</v>
      </c>
      <c r="D44" s="118" t="s">
        <v>52</v>
      </c>
      <c r="E44" s="117">
        <v>35</v>
      </c>
      <c r="F44" s="116">
        <v>8.7799999999999994</v>
      </c>
      <c r="G44" s="114"/>
      <c r="H44" s="114"/>
      <c r="I44" s="114"/>
      <c r="J44" s="114">
        <v>307.3</v>
      </c>
      <c r="K44" s="114"/>
      <c r="L44" s="114"/>
      <c r="M44" s="114"/>
    </row>
    <row r="45" spans="1:13" ht="31.5" hidden="1" x14ac:dyDescent="0.2">
      <c r="A45" s="121" t="s">
        <v>132</v>
      </c>
      <c r="B45" s="120" t="s">
        <v>580</v>
      </c>
      <c r="C45" s="119" t="s">
        <v>579</v>
      </c>
      <c r="D45" s="118" t="s">
        <v>52</v>
      </c>
      <c r="E45" s="117">
        <v>1</v>
      </c>
      <c r="F45" s="116">
        <v>5.63</v>
      </c>
      <c r="G45" s="114"/>
      <c r="H45" s="114"/>
      <c r="I45" s="114"/>
      <c r="J45" s="114">
        <v>5.63</v>
      </c>
      <c r="K45" s="114"/>
      <c r="L45" s="114"/>
      <c r="M45" s="114"/>
    </row>
    <row r="46" spans="1:13" ht="67.5" hidden="1" x14ac:dyDescent="0.2">
      <c r="A46" s="121" t="s">
        <v>133</v>
      </c>
      <c r="B46" s="120" t="s">
        <v>578</v>
      </c>
      <c r="C46" s="119" t="s">
        <v>577</v>
      </c>
      <c r="D46" s="118" t="s">
        <v>316</v>
      </c>
      <c r="E46" s="117">
        <v>1</v>
      </c>
      <c r="F46" s="116">
        <v>231.83</v>
      </c>
      <c r="G46" s="116">
        <v>23.01</v>
      </c>
      <c r="H46" s="116">
        <v>32.4</v>
      </c>
      <c r="I46" s="116">
        <v>1.92</v>
      </c>
      <c r="J46" s="114">
        <v>231.83</v>
      </c>
      <c r="K46" s="114">
        <v>23.01</v>
      </c>
      <c r="L46" s="114">
        <v>32.4</v>
      </c>
      <c r="M46" s="114">
        <v>1.92</v>
      </c>
    </row>
    <row r="47" spans="1:13" s="170" customFormat="1" ht="55.5" x14ac:dyDescent="0.2">
      <c r="A47" s="130" t="s">
        <v>134</v>
      </c>
      <c r="B47" s="129" t="s">
        <v>576</v>
      </c>
      <c r="C47" s="128" t="s">
        <v>575</v>
      </c>
      <c r="D47" s="127" t="s">
        <v>316</v>
      </c>
      <c r="E47" s="126">
        <v>1</v>
      </c>
      <c r="F47" s="125">
        <v>252.11</v>
      </c>
      <c r="G47" s="125">
        <v>14.84</v>
      </c>
      <c r="H47" s="125">
        <v>1.1100000000000001</v>
      </c>
      <c r="I47" s="124"/>
      <c r="J47" s="124">
        <v>252.11</v>
      </c>
      <c r="K47" s="124">
        <v>14.84</v>
      </c>
      <c r="L47" s="124">
        <v>1.1100000000000001</v>
      </c>
      <c r="M47" s="124"/>
    </row>
    <row r="48" spans="1:13" ht="14.25" hidden="1" x14ac:dyDescent="0.2">
      <c r="A48" s="258" t="s">
        <v>178</v>
      </c>
      <c r="B48" s="257"/>
      <c r="C48" s="257"/>
      <c r="D48" s="257"/>
      <c r="E48" s="257"/>
      <c r="F48" s="257"/>
      <c r="G48" s="257"/>
      <c r="H48" s="257"/>
      <c r="I48" s="257"/>
      <c r="J48" s="257"/>
      <c r="K48" s="257"/>
      <c r="L48" s="257"/>
      <c r="M48" s="257"/>
    </row>
    <row r="49" spans="1:13" ht="24" hidden="1" x14ac:dyDescent="0.2">
      <c r="A49" s="122" t="s">
        <v>574</v>
      </c>
      <c r="B49" s="120" t="s">
        <v>516</v>
      </c>
      <c r="C49" s="119" t="s">
        <v>573</v>
      </c>
      <c r="D49" s="118" t="s">
        <v>99</v>
      </c>
      <c r="E49" s="117">
        <v>2</v>
      </c>
      <c r="F49" s="116" t="s">
        <v>572</v>
      </c>
      <c r="G49" s="114"/>
      <c r="H49" s="114"/>
      <c r="I49" s="114"/>
      <c r="J49" s="114">
        <v>2560.08</v>
      </c>
      <c r="K49" s="114"/>
      <c r="L49" s="114"/>
      <c r="M49" s="114"/>
    </row>
    <row r="50" spans="1:13" ht="14.25" x14ac:dyDescent="0.2">
      <c r="A50" s="258" t="s">
        <v>571</v>
      </c>
      <c r="B50" s="257"/>
      <c r="C50" s="257"/>
      <c r="D50" s="257"/>
      <c r="E50" s="257"/>
      <c r="F50" s="257"/>
      <c r="G50" s="257"/>
      <c r="H50" s="257"/>
      <c r="I50" s="257"/>
      <c r="J50" s="257"/>
      <c r="K50" s="257"/>
      <c r="L50" s="257"/>
      <c r="M50" s="257"/>
    </row>
    <row r="51" spans="1:13" ht="24" hidden="1" x14ac:dyDescent="0.2">
      <c r="A51" s="121" t="s">
        <v>136</v>
      </c>
      <c r="B51" s="120" t="s">
        <v>516</v>
      </c>
      <c r="C51" s="119" t="s">
        <v>570</v>
      </c>
      <c r="D51" s="118" t="s">
        <v>99</v>
      </c>
      <c r="E51" s="117">
        <v>69</v>
      </c>
      <c r="F51" s="116" t="s">
        <v>569</v>
      </c>
      <c r="G51" s="114"/>
      <c r="H51" s="114"/>
      <c r="I51" s="114"/>
      <c r="J51" s="114">
        <v>34691.82</v>
      </c>
      <c r="K51" s="114"/>
      <c r="L51" s="114"/>
      <c r="M51" s="114"/>
    </row>
    <row r="52" spans="1:13" ht="45.75" hidden="1" x14ac:dyDescent="0.2">
      <c r="A52" s="121" t="s">
        <v>137</v>
      </c>
      <c r="B52" s="120" t="s">
        <v>516</v>
      </c>
      <c r="C52" s="119" t="s">
        <v>568</v>
      </c>
      <c r="D52" s="118" t="s">
        <v>99</v>
      </c>
      <c r="E52" s="117">
        <v>14</v>
      </c>
      <c r="F52" s="116" t="s">
        <v>567</v>
      </c>
      <c r="G52" s="114"/>
      <c r="H52" s="114"/>
      <c r="I52" s="114"/>
      <c r="J52" s="114">
        <v>14358.68</v>
      </c>
      <c r="K52" s="114"/>
      <c r="L52" s="114"/>
      <c r="M52" s="114"/>
    </row>
    <row r="53" spans="1:13" ht="33.75" hidden="1" x14ac:dyDescent="0.2">
      <c r="A53" s="121" t="s">
        <v>138</v>
      </c>
      <c r="B53" s="120" t="s">
        <v>516</v>
      </c>
      <c r="C53" s="119" t="s">
        <v>566</v>
      </c>
      <c r="D53" s="118" t="s">
        <v>99</v>
      </c>
      <c r="E53" s="117">
        <v>6</v>
      </c>
      <c r="F53" s="116" t="s">
        <v>565</v>
      </c>
      <c r="G53" s="114"/>
      <c r="H53" s="114"/>
      <c r="I53" s="114"/>
      <c r="J53" s="114">
        <v>3684.48</v>
      </c>
      <c r="K53" s="114"/>
      <c r="L53" s="114"/>
      <c r="M53" s="114"/>
    </row>
    <row r="54" spans="1:13" ht="33.75" hidden="1" x14ac:dyDescent="0.2">
      <c r="A54" s="121" t="s">
        <v>139</v>
      </c>
      <c r="B54" s="120" t="s">
        <v>516</v>
      </c>
      <c r="C54" s="119" t="s">
        <v>564</v>
      </c>
      <c r="D54" s="118" t="s">
        <v>99</v>
      </c>
      <c r="E54" s="117">
        <v>1</v>
      </c>
      <c r="F54" s="116" t="s">
        <v>563</v>
      </c>
      <c r="G54" s="114"/>
      <c r="H54" s="114"/>
      <c r="I54" s="114"/>
      <c r="J54" s="114">
        <v>1267.3800000000001</v>
      </c>
      <c r="K54" s="114"/>
      <c r="L54" s="114"/>
      <c r="M54" s="114"/>
    </row>
    <row r="55" spans="1:13" ht="33.75" hidden="1" x14ac:dyDescent="0.2">
      <c r="A55" s="121" t="s">
        <v>140</v>
      </c>
      <c r="B55" s="120" t="s">
        <v>516</v>
      </c>
      <c r="C55" s="119" t="s">
        <v>562</v>
      </c>
      <c r="D55" s="118" t="s">
        <v>99</v>
      </c>
      <c r="E55" s="117">
        <v>7</v>
      </c>
      <c r="F55" s="116" t="s">
        <v>561</v>
      </c>
      <c r="G55" s="114"/>
      <c r="H55" s="114"/>
      <c r="I55" s="114"/>
      <c r="J55" s="114">
        <v>1463</v>
      </c>
      <c r="K55" s="114"/>
      <c r="L55" s="114"/>
      <c r="M55" s="114"/>
    </row>
    <row r="56" spans="1:13" ht="24" hidden="1" x14ac:dyDescent="0.2">
      <c r="A56" s="121" t="s">
        <v>141</v>
      </c>
      <c r="B56" s="120" t="s">
        <v>516</v>
      </c>
      <c r="C56" s="119" t="s">
        <v>560</v>
      </c>
      <c r="D56" s="118" t="s">
        <v>99</v>
      </c>
      <c r="E56" s="117">
        <v>9</v>
      </c>
      <c r="F56" s="116" t="s">
        <v>559</v>
      </c>
      <c r="G56" s="114"/>
      <c r="H56" s="114"/>
      <c r="I56" s="114"/>
      <c r="J56" s="114">
        <v>285.12</v>
      </c>
      <c r="K56" s="114"/>
      <c r="L56" s="114"/>
      <c r="M56" s="114"/>
    </row>
    <row r="57" spans="1:13" ht="33.75" hidden="1" x14ac:dyDescent="0.2">
      <c r="A57" s="121" t="s">
        <v>142</v>
      </c>
      <c r="B57" s="120" t="s">
        <v>516</v>
      </c>
      <c r="C57" s="119" t="s">
        <v>558</v>
      </c>
      <c r="D57" s="118" t="s">
        <v>99</v>
      </c>
      <c r="E57" s="117">
        <v>6</v>
      </c>
      <c r="F57" s="116" t="s">
        <v>557</v>
      </c>
      <c r="G57" s="114"/>
      <c r="H57" s="114"/>
      <c r="I57" s="114"/>
      <c r="J57" s="114">
        <v>7133.04</v>
      </c>
      <c r="K57" s="114"/>
      <c r="L57" s="114"/>
      <c r="M57" s="114"/>
    </row>
    <row r="58" spans="1:13" ht="45.75" hidden="1" x14ac:dyDescent="0.2">
      <c r="A58" s="121" t="s">
        <v>143</v>
      </c>
      <c r="B58" s="120" t="s">
        <v>516</v>
      </c>
      <c r="C58" s="119" t="s">
        <v>556</v>
      </c>
      <c r="D58" s="118" t="s">
        <v>99</v>
      </c>
      <c r="E58" s="117">
        <v>5</v>
      </c>
      <c r="F58" s="116" t="s">
        <v>555</v>
      </c>
      <c r="G58" s="114"/>
      <c r="H58" s="114"/>
      <c r="I58" s="114"/>
      <c r="J58" s="114">
        <v>2916.1</v>
      </c>
      <c r="K58" s="114"/>
      <c r="L58" s="114"/>
      <c r="M58" s="114"/>
    </row>
    <row r="59" spans="1:13" ht="33.75" hidden="1" x14ac:dyDescent="0.2">
      <c r="A59" s="121" t="s">
        <v>144</v>
      </c>
      <c r="B59" s="120" t="s">
        <v>516</v>
      </c>
      <c r="C59" s="119" t="s">
        <v>554</v>
      </c>
      <c r="D59" s="118" t="s">
        <v>99</v>
      </c>
      <c r="E59" s="117">
        <v>4</v>
      </c>
      <c r="F59" s="116" t="s">
        <v>553</v>
      </c>
      <c r="G59" s="114"/>
      <c r="H59" s="114"/>
      <c r="I59" s="114"/>
      <c r="J59" s="114">
        <v>2250.88</v>
      </c>
      <c r="K59" s="114"/>
      <c r="L59" s="114"/>
      <c r="M59" s="114"/>
    </row>
    <row r="60" spans="1:13" ht="33.75" hidden="1" x14ac:dyDescent="0.2">
      <c r="A60" s="121" t="s">
        <v>145</v>
      </c>
      <c r="B60" s="120" t="s">
        <v>516</v>
      </c>
      <c r="C60" s="119" t="s">
        <v>552</v>
      </c>
      <c r="D60" s="118" t="s">
        <v>99</v>
      </c>
      <c r="E60" s="117">
        <v>332</v>
      </c>
      <c r="F60" s="116" t="s">
        <v>551</v>
      </c>
      <c r="G60" s="114"/>
      <c r="H60" s="114"/>
      <c r="I60" s="114"/>
      <c r="J60" s="114">
        <v>2808.72</v>
      </c>
      <c r="K60" s="114"/>
      <c r="L60" s="114"/>
      <c r="M60" s="114"/>
    </row>
    <row r="61" spans="1:13" ht="33.75" hidden="1" x14ac:dyDescent="0.2">
      <c r="A61" s="121" t="s">
        <v>146</v>
      </c>
      <c r="B61" s="120" t="s">
        <v>516</v>
      </c>
      <c r="C61" s="119" t="s">
        <v>550</v>
      </c>
      <c r="D61" s="118" t="s">
        <v>99</v>
      </c>
      <c r="E61" s="117">
        <v>26</v>
      </c>
      <c r="F61" s="116" t="s">
        <v>549</v>
      </c>
      <c r="G61" s="114"/>
      <c r="H61" s="114"/>
      <c r="I61" s="114"/>
      <c r="J61" s="114">
        <v>295.36</v>
      </c>
      <c r="K61" s="114"/>
      <c r="L61" s="114"/>
      <c r="M61" s="114"/>
    </row>
    <row r="62" spans="1:13" ht="24" hidden="1" x14ac:dyDescent="0.2">
      <c r="A62" s="121" t="s">
        <v>147</v>
      </c>
      <c r="B62" s="120" t="s">
        <v>516</v>
      </c>
      <c r="C62" s="119" t="s">
        <v>548</v>
      </c>
      <c r="D62" s="118" t="s">
        <v>99</v>
      </c>
      <c r="E62" s="117">
        <v>7</v>
      </c>
      <c r="F62" s="116" t="s">
        <v>547</v>
      </c>
      <c r="G62" s="114"/>
      <c r="H62" s="114"/>
      <c r="I62" s="114"/>
      <c r="J62" s="114">
        <v>58.8</v>
      </c>
      <c r="K62" s="114"/>
      <c r="L62" s="114"/>
      <c r="M62" s="114"/>
    </row>
    <row r="63" spans="1:13" ht="24" hidden="1" x14ac:dyDescent="0.2">
      <c r="A63" s="121" t="s">
        <v>148</v>
      </c>
      <c r="B63" s="120" t="s">
        <v>516</v>
      </c>
      <c r="C63" s="119" t="s">
        <v>546</v>
      </c>
      <c r="D63" s="118" t="s">
        <v>99</v>
      </c>
      <c r="E63" s="117">
        <v>9</v>
      </c>
      <c r="F63" s="116" t="s">
        <v>545</v>
      </c>
      <c r="G63" s="114"/>
      <c r="H63" s="114"/>
      <c r="I63" s="114"/>
      <c r="J63" s="114">
        <v>71.459999999999994</v>
      </c>
      <c r="K63" s="114"/>
      <c r="L63" s="114"/>
      <c r="M63" s="114"/>
    </row>
    <row r="64" spans="1:13" ht="24" hidden="1" x14ac:dyDescent="0.2">
      <c r="A64" s="121" t="s">
        <v>149</v>
      </c>
      <c r="B64" s="120" t="s">
        <v>516</v>
      </c>
      <c r="C64" s="119" t="s">
        <v>544</v>
      </c>
      <c r="D64" s="118" t="s">
        <v>167</v>
      </c>
      <c r="E64" s="117">
        <v>58</v>
      </c>
      <c r="F64" s="116" t="s">
        <v>543</v>
      </c>
      <c r="G64" s="114"/>
      <c r="H64" s="114"/>
      <c r="I64" s="114"/>
      <c r="J64" s="114">
        <v>386.86</v>
      </c>
      <c r="K64" s="114"/>
      <c r="L64" s="114"/>
      <c r="M64" s="114"/>
    </row>
    <row r="65" spans="1:14" ht="24" hidden="1" x14ac:dyDescent="0.2">
      <c r="A65" s="121" t="s">
        <v>161</v>
      </c>
      <c r="B65" s="120" t="s">
        <v>516</v>
      </c>
      <c r="C65" s="119" t="s">
        <v>542</v>
      </c>
      <c r="D65" s="118" t="s">
        <v>167</v>
      </c>
      <c r="E65" s="117">
        <v>165</v>
      </c>
      <c r="F65" s="116" t="s">
        <v>526</v>
      </c>
      <c r="G65" s="114"/>
      <c r="H65" s="114"/>
      <c r="I65" s="114"/>
      <c r="J65" s="114">
        <v>1357.95</v>
      </c>
      <c r="K65" s="114"/>
      <c r="L65" s="114"/>
      <c r="M65" s="114"/>
    </row>
    <row r="66" spans="1:14" ht="24" hidden="1" x14ac:dyDescent="0.2">
      <c r="A66" s="121" t="s">
        <v>160</v>
      </c>
      <c r="B66" s="120" t="s">
        <v>516</v>
      </c>
      <c r="C66" s="119" t="s">
        <v>541</v>
      </c>
      <c r="D66" s="118" t="s">
        <v>167</v>
      </c>
      <c r="E66" s="117">
        <v>65</v>
      </c>
      <c r="F66" s="116" t="s">
        <v>540</v>
      </c>
      <c r="G66" s="114"/>
      <c r="H66" s="114"/>
      <c r="I66" s="114"/>
      <c r="J66" s="114">
        <v>711.1</v>
      </c>
      <c r="K66" s="114"/>
      <c r="L66" s="114"/>
      <c r="M66" s="114"/>
    </row>
    <row r="67" spans="1:14" ht="24" hidden="1" x14ac:dyDescent="0.2">
      <c r="A67" s="121" t="s">
        <v>159</v>
      </c>
      <c r="B67" s="120" t="s">
        <v>516</v>
      </c>
      <c r="C67" s="119" t="s">
        <v>539</v>
      </c>
      <c r="D67" s="118" t="s">
        <v>167</v>
      </c>
      <c r="E67" s="117">
        <v>8</v>
      </c>
      <c r="F67" s="116" t="s">
        <v>538</v>
      </c>
      <c r="G67" s="114"/>
      <c r="H67" s="114"/>
      <c r="I67" s="114"/>
      <c r="J67" s="114">
        <v>104.24</v>
      </c>
      <c r="K67" s="114"/>
      <c r="L67" s="114"/>
      <c r="M67" s="114"/>
    </row>
    <row r="68" spans="1:14" ht="33.75" hidden="1" x14ac:dyDescent="0.2">
      <c r="A68" s="121" t="s">
        <v>158</v>
      </c>
      <c r="B68" s="120" t="s">
        <v>516</v>
      </c>
      <c r="C68" s="119" t="s">
        <v>537</v>
      </c>
      <c r="D68" s="118" t="s">
        <v>167</v>
      </c>
      <c r="E68" s="117">
        <v>61</v>
      </c>
      <c r="F68" s="116" t="s">
        <v>536</v>
      </c>
      <c r="G68" s="114"/>
      <c r="H68" s="114"/>
      <c r="I68" s="114"/>
      <c r="J68" s="114">
        <v>207.4</v>
      </c>
      <c r="K68" s="114"/>
      <c r="L68" s="114"/>
      <c r="M68" s="114"/>
    </row>
    <row r="69" spans="1:14" ht="24.75" hidden="1" customHeight="1" x14ac:dyDescent="0.2">
      <c r="A69" s="121" t="s">
        <v>157</v>
      </c>
      <c r="B69" s="120" t="s">
        <v>516</v>
      </c>
      <c r="C69" s="119" t="s">
        <v>535</v>
      </c>
      <c r="D69" s="118" t="s">
        <v>167</v>
      </c>
      <c r="E69" s="117">
        <v>555</v>
      </c>
      <c r="F69" s="116" t="s">
        <v>534</v>
      </c>
      <c r="G69" s="114"/>
      <c r="H69" s="114"/>
      <c r="I69" s="114"/>
      <c r="J69" s="114">
        <v>2702.85</v>
      </c>
      <c r="K69" s="114"/>
      <c r="L69" s="114"/>
      <c r="M69" s="114"/>
    </row>
    <row r="70" spans="1:14" s="170" customFormat="1" ht="25.5" customHeight="1" x14ac:dyDescent="0.2">
      <c r="A70" s="130" t="s">
        <v>156</v>
      </c>
      <c r="B70" s="129" t="s">
        <v>516</v>
      </c>
      <c r="C70" s="128" t="s">
        <v>533</v>
      </c>
      <c r="D70" s="127" t="s">
        <v>167</v>
      </c>
      <c r="E70" s="126">
        <v>205</v>
      </c>
      <c r="F70" s="125" t="s">
        <v>532</v>
      </c>
      <c r="G70" s="124"/>
      <c r="H70" s="124"/>
      <c r="I70" s="124"/>
      <c r="J70" s="124">
        <v>1607.2</v>
      </c>
      <c r="K70" s="124"/>
      <c r="L70" s="124"/>
      <c r="M70" s="124"/>
    </row>
    <row r="71" spans="1:14" ht="23.25" hidden="1" customHeight="1" x14ac:dyDescent="0.2">
      <c r="A71" s="121" t="s">
        <v>155</v>
      </c>
      <c r="B71" s="120" t="s">
        <v>516</v>
      </c>
      <c r="C71" s="119" t="s">
        <v>531</v>
      </c>
      <c r="D71" s="118" t="s">
        <v>167</v>
      </c>
      <c r="E71" s="117">
        <v>75</v>
      </c>
      <c r="F71" s="116" t="s">
        <v>530</v>
      </c>
      <c r="G71" s="114"/>
      <c r="H71" s="114"/>
      <c r="I71" s="114"/>
      <c r="J71" s="114">
        <v>583.5</v>
      </c>
      <c r="K71" s="114"/>
      <c r="L71" s="114"/>
      <c r="M71" s="114"/>
    </row>
    <row r="72" spans="1:14" ht="24.75" hidden="1" customHeight="1" x14ac:dyDescent="0.2">
      <c r="A72" s="121" t="s">
        <v>154</v>
      </c>
      <c r="B72" s="120" t="s">
        <v>516</v>
      </c>
      <c r="C72" s="119" t="s">
        <v>529</v>
      </c>
      <c r="D72" s="118" t="s">
        <v>167</v>
      </c>
      <c r="E72" s="117">
        <v>25</v>
      </c>
      <c r="F72" s="116" t="s">
        <v>528</v>
      </c>
      <c r="G72" s="114"/>
      <c r="H72" s="114"/>
      <c r="I72" s="114"/>
      <c r="J72" s="114">
        <v>247.75</v>
      </c>
      <c r="K72" s="114"/>
      <c r="L72" s="114"/>
      <c r="M72" s="114"/>
    </row>
    <row r="73" spans="1:14" ht="33.75" hidden="1" x14ac:dyDescent="0.2">
      <c r="A73" s="121" t="s">
        <v>153</v>
      </c>
      <c r="B73" s="120" t="s">
        <v>516</v>
      </c>
      <c r="C73" s="119" t="s">
        <v>527</v>
      </c>
      <c r="D73" s="118" t="s">
        <v>99</v>
      </c>
      <c r="E73" s="117">
        <v>23</v>
      </c>
      <c r="F73" s="116" t="s">
        <v>526</v>
      </c>
      <c r="G73" s="114"/>
      <c r="H73" s="114"/>
      <c r="I73" s="114"/>
      <c r="J73" s="114">
        <v>189.29</v>
      </c>
      <c r="K73" s="114"/>
      <c r="L73" s="114"/>
      <c r="M73" s="114"/>
    </row>
    <row r="74" spans="1:14" ht="33.75" hidden="1" x14ac:dyDescent="0.2">
      <c r="A74" s="121" t="s">
        <v>381</v>
      </c>
      <c r="B74" s="120" t="s">
        <v>516</v>
      </c>
      <c r="C74" s="119" t="s">
        <v>525</v>
      </c>
      <c r="D74" s="118" t="s">
        <v>99</v>
      </c>
      <c r="E74" s="117">
        <v>17</v>
      </c>
      <c r="F74" s="116" t="s">
        <v>524</v>
      </c>
      <c r="G74" s="114"/>
      <c r="H74" s="114"/>
      <c r="I74" s="114"/>
      <c r="J74" s="114">
        <v>166.77</v>
      </c>
      <c r="K74" s="114"/>
      <c r="L74" s="114"/>
      <c r="M74" s="114"/>
    </row>
    <row r="75" spans="1:14" ht="33.75" hidden="1" x14ac:dyDescent="0.2">
      <c r="A75" s="121" t="s">
        <v>378</v>
      </c>
      <c r="B75" s="120" t="s">
        <v>516</v>
      </c>
      <c r="C75" s="119" t="s">
        <v>523</v>
      </c>
      <c r="D75" s="118" t="s">
        <v>99</v>
      </c>
      <c r="E75" s="117">
        <v>160</v>
      </c>
      <c r="F75" s="116" t="s">
        <v>522</v>
      </c>
      <c r="G75" s="114"/>
      <c r="H75" s="114"/>
      <c r="I75" s="114"/>
      <c r="J75" s="114">
        <v>1179.2</v>
      </c>
      <c r="K75" s="114"/>
      <c r="L75" s="114"/>
      <c r="M75" s="114"/>
    </row>
    <row r="76" spans="1:14" s="170" customFormat="1" ht="23.25" customHeight="1" x14ac:dyDescent="0.2">
      <c r="A76" s="130" t="s">
        <v>374</v>
      </c>
      <c r="B76" s="129" t="s">
        <v>516</v>
      </c>
      <c r="C76" s="128" t="s">
        <v>521</v>
      </c>
      <c r="D76" s="127" t="s">
        <v>167</v>
      </c>
      <c r="E76" s="126">
        <v>225</v>
      </c>
      <c r="F76" s="125" t="s">
        <v>520</v>
      </c>
      <c r="G76" s="124"/>
      <c r="H76" s="124"/>
      <c r="I76" s="124"/>
      <c r="J76" s="124">
        <v>1431</v>
      </c>
      <c r="K76" s="124"/>
      <c r="L76" s="124"/>
      <c r="M76" s="124"/>
    </row>
    <row r="77" spans="1:14" ht="33.75" hidden="1" x14ac:dyDescent="0.2">
      <c r="A77" s="121" t="s">
        <v>519</v>
      </c>
      <c r="B77" s="120" t="s">
        <v>516</v>
      </c>
      <c r="C77" s="119" t="s">
        <v>518</v>
      </c>
      <c r="D77" s="118" t="s">
        <v>99</v>
      </c>
      <c r="E77" s="117">
        <v>1</v>
      </c>
      <c r="F77" s="116" t="s">
        <v>517</v>
      </c>
      <c r="G77" s="114"/>
      <c r="H77" s="114"/>
      <c r="I77" s="114"/>
      <c r="J77" s="114">
        <v>3.92</v>
      </c>
      <c r="K77" s="114"/>
      <c r="L77" s="114"/>
      <c r="M77" s="114"/>
    </row>
    <row r="78" spans="1:14" s="170" customFormat="1" ht="33.75" x14ac:dyDescent="0.2">
      <c r="A78" s="130" t="s">
        <v>368</v>
      </c>
      <c r="B78" s="129" t="s">
        <v>516</v>
      </c>
      <c r="C78" s="128" t="s">
        <v>515</v>
      </c>
      <c r="D78" s="127" t="s">
        <v>99</v>
      </c>
      <c r="E78" s="126">
        <v>1</v>
      </c>
      <c r="F78" s="125" t="s">
        <v>514</v>
      </c>
      <c r="G78" s="124"/>
      <c r="H78" s="124"/>
      <c r="I78" s="124"/>
      <c r="J78" s="124">
        <v>17.38</v>
      </c>
      <c r="K78" s="124"/>
      <c r="L78" s="124"/>
      <c r="M78" s="124"/>
    </row>
    <row r="79" spans="1:14" ht="14.25" x14ac:dyDescent="0.2">
      <c r="A79" s="256" t="s">
        <v>221</v>
      </c>
      <c r="B79" s="257"/>
      <c r="C79" s="257"/>
      <c r="D79" s="257"/>
      <c r="E79" s="257"/>
      <c r="F79" s="257"/>
      <c r="G79" s="257"/>
      <c r="H79" s="257"/>
      <c r="I79" s="257"/>
      <c r="J79" s="116">
        <v>145729.56</v>
      </c>
      <c r="K79" s="116">
        <v>6497.85</v>
      </c>
      <c r="L79" s="116">
        <v>11705.63</v>
      </c>
      <c r="M79" s="116">
        <v>4307.71</v>
      </c>
      <c r="N79" s="112">
        <f>(J37+J38+J39)/2.25*0.42+J47+J70+J76+J78</f>
        <v>4950.6889333333329</v>
      </c>
    </row>
    <row r="80" spans="1:14" ht="14.25" x14ac:dyDescent="0.2">
      <c r="A80" s="256" t="s">
        <v>220</v>
      </c>
      <c r="B80" s="257"/>
      <c r="C80" s="257"/>
      <c r="D80" s="257"/>
      <c r="E80" s="257"/>
      <c r="F80" s="257"/>
      <c r="G80" s="257"/>
      <c r="H80" s="257"/>
      <c r="I80" s="257"/>
      <c r="J80" s="116">
        <v>10265.280000000001</v>
      </c>
      <c r="K80" s="114"/>
      <c r="L80" s="114"/>
      <c r="M80" s="114"/>
      <c r="N80" s="112">
        <f>0.95*((K37+M37+K38+M38+K39+M39)/2.25*0.42+K47)</f>
        <v>282.20117333333326</v>
      </c>
    </row>
    <row r="81" spans="1:14" ht="14.25" x14ac:dyDescent="0.2">
      <c r="A81" s="256" t="s">
        <v>215</v>
      </c>
      <c r="B81" s="257"/>
      <c r="C81" s="257"/>
      <c r="D81" s="257"/>
      <c r="E81" s="257"/>
      <c r="F81" s="257"/>
      <c r="G81" s="257"/>
      <c r="H81" s="257"/>
      <c r="I81" s="257"/>
      <c r="J81" s="114"/>
      <c r="K81" s="114"/>
      <c r="L81" s="114"/>
      <c r="M81" s="114"/>
    </row>
    <row r="82" spans="1:14" ht="14.25" x14ac:dyDescent="0.2">
      <c r="A82" s="256" t="s">
        <v>513</v>
      </c>
      <c r="B82" s="257"/>
      <c r="C82" s="257"/>
      <c r="D82" s="257"/>
      <c r="E82" s="257"/>
      <c r="F82" s="257"/>
      <c r="G82" s="257"/>
      <c r="H82" s="257"/>
      <c r="I82" s="257"/>
      <c r="J82" s="116">
        <v>10265.280000000001</v>
      </c>
      <c r="K82" s="114"/>
      <c r="L82" s="114"/>
      <c r="M82" s="114"/>
    </row>
    <row r="83" spans="1:14" ht="14.25" x14ac:dyDescent="0.2">
      <c r="A83" s="256" t="s">
        <v>216</v>
      </c>
      <c r="B83" s="257"/>
      <c r="C83" s="257"/>
      <c r="D83" s="257"/>
      <c r="E83" s="257"/>
      <c r="F83" s="257"/>
      <c r="G83" s="257"/>
      <c r="H83" s="257"/>
      <c r="I83" s="257"/>
      <c r="J83" s="116">
        <v>7023.61</v>
      </c>
      <c r="K83" s="114"/>
      <c r="L83" s="114"/>
      <c r="M83" s="114"/>
      <c r="N83" s="112">
        <f>0.65*((K37+M37+K38+M38+K39+M39)/2.25*0.42+K47)</f>
        <v>193.08501333333328</v>
      </c>
    </row>
    <row r="84" spans="1:14" ht="14.25" x14ac:dyDescent="0.2">
      <c r="A84" s="256" t="s">
        <v>215</v>
      </c>
      <c r="B84" s="257"/>
      <c r="C84" s="257"/>
      <c r="D84" s="257"/>
      <c r="E84" s="257"/>
      <c r="F84" s="257"/>
      <c r="G84" s="257"/>
      <c r="H84" s="257"/>
      <c r="I84" s="257"/>
      <c r="J84" s="114"/>
      <c r="K84" s="114"/>
      <c r="L84" s="114"/>
      <c r="M84" s="114"/>
    </row>
    <row r="85" spans="1:14" ht="14.25" x14ac:dyDescent="0.2">
      <c r="A85" s="256" t="s">
        <v>512</v>
      </c>
      <c r="B85" s="257"/>
      <c r="C85" s="257"/>
      <c r="D85" s="257"/>
      <c r="E85" s="257"/>
      <c r="F85" s="257"/>
      <c r="G85" s="257"/>
      <c r="H85" s="257"/>
      <c r="I85" s="257"/>
      <c r="J85" s="116">
        <v>7023.61</v>
      </c>
      <c r="K85" s="114"/>
      <c r="L85" s="114"/>
      <c r="M85" s="114"/>
    </row>
    <row r="86" spans="1:14" ht="14.25" x14ac:dyDescent="0.2">
      <c r="A86" s="264" t="s">
        <v>104</v>
      </c>
      <c r="B86" s="257"/>
      <c r="C86" s="257"/>
      <c r="D86" s="257"/>
      <c r="E86" s="257"/>
      <c r="F86" s="257"/>
      <c r="G86" s="257"/>
      <c r="H86" s="257"/>
      <c r="I86" s="257"/>
      <c r="J86" s="114"/>
      <c r="K86" s="114"/>
      <c r="L86" s="114"/>
      <c r="M86" s="114"/>
    </row>
    <row r="87" spans="1:14" ht="14.25" x14ac:dyDescent="0.2">
      <c r="A87" s="256" t="s">
        <v>511</v>
      </c>
      <c r="B87" s="257"/>
      <c r="C87" s="257"/>
      <c r="D87" s="257"/>
      <c r="E87" s="257"/>
      <c r="F87" s="257"/>
      <c r="G87" s="257"/>
      <c r="H87" s="257"/>
      <c r="I87" s="257"/>
      <c r="J87" s="116">
        <v>160458.37</v>
      </c>
      <c r="K87" s="114"/>
      <c r="L87" s="114"/>
      <c r="M87" s="114"/>
    </row>
    <row r="88" spans="1:14" ht="14.25" x14ac:dyDescent="0.2">
      <c r="A88" s="256" t="s">
        <v>209</v>
      </c>
      <c r="B88" s="257"/>
      <c r="C88" s="257"/>
      <c r="D88" s="257"/>
      <c r="E88" s="257"/>
      <c r="F88" s="257"/>
      <c r="G88" s="257"/>
      <c r="H88" s="257"/>
      <c r="I88" s="257"/>
      <c r="J88" s="116">
        <v>2560.08</v>
      </c>
      <c r="K88" s="114"/>
      <c r="L88" s="114"/>
      <c r="M88" s="114"/>
    </row>
    <row r="89" spans="1:14" ht="14.25" x14ac:dyDescent="0.2">
      <c r="A89" s="256" t="s">
        <v>208</v>
      </c>
      <c r="B89" s="257"/>
      <c r="C89" s="257"/>
      <c r="D89" s="257"/>
      <c r="E89" s="257"/>
      <c r="F89" s="257"/>
      <c r="G89" s="257"/>
      <c r="H89" s="257"/>
      <c r="I89" s="257"/>
      <c r="J89" s="116">
        <v>163018.45000000001</v>
      </c>
      <c r="K89" s="114"/>
      <c r="L89" s="114"/>
      <c r="M89" s="114"/>
    </row>
    <row r="90" spans="1:14" ht="14.25" x14ac:dyDescent="0.2">
      <c r="A90" s="256" t="s">
        <v>207</v>
      </c>
      <c r="B90" s="257"/>
      <c r="C90" s="257"/>
      <c r="D90" s="257"/>
      <c r="E90" s="257"/>
      <c r="F90" s="257"/>
      <c r="G90" s="257"/>
      <c r="H90" s="257"/>
      <c r="I90" s="257"/>
      <c r="J90" s="114"/>
      <c r="K90" s="114"/>
      <c r="L90" s="114"/>
      <c r="M90" s="114"/>
    </row>
    <row r="91" spans="1:14" ht="14.25" x14ac:dyDescent="0.2">
      <c r="A91" s="256" t="s">
        <v>206</v>
      </c>
      <c r="B91" s="257"/>
      <c r="C91" s="257"/>
      <c r="D91" s="257"/>
      <c r="E91" s="257"/>
      <c r="F91" s="257"/>
      <c r="G91" s="257"/>
      <c r="H91" s="257"/>
      <c r="I91" s="257"/>
      <c r="J91" s="116">
        <v>124966</v>
      </c>
      <c r="K91" s="114"/>
      <c r="L91" s="114"/>
      <c r="M91" s="114"/>
    </row>
    <row r="92" spans="1:14" ht="14.25" x14ac:dyDescent="0.2">
      <c r="A92" s="256" t="s">
        <v>205</v>
      </c>
      <c r="B92" s="257"/>
      <c r="C92" s="257"/>
      <c r="D92" s="257"/>
      <c r="E92" s="257"/>
      <c r="F92" s="257"/>
      <c r="G92" s="257"/>
      <c r="H92" s="257"/>
      <c r="I92" s="257"/>
      <c r="J92" s="116">
        <v>11705.63</v>
      </c>
      <c r="K92" s="114"/>
      <c r="L92" s="114"/>
      <c r="M92" s="114"/>
    </row>
    <row r="93" spans="1:14" ht="14.25" x14ac:dyDescent="0.2">
      <c r="A93" s="256" t="s">
        <v>204</v>
      </c>
      <c r="B93" s="257"/>
      <c r="C93" s="257"/>
      <c r="D93" s="257"/>
      <c r="E93" s="257"/>
      <c r="F93" s="257"/>
      <c r="G93" s="257"/>
      <c r="H93" s="257"/>
      <c r="I93" s="257"/>
      <c r="J93" s="116">
        <v>10805.56</v>
      </c>
      <c r="K93" s="114"/>
      <c r="L93" s="114"/>
      <c r="M93" s="114"/>
    </row>
    <row r="94" spans="1:14" ht="14.25" x14ac:dyDescent="0.2">
      <c r="A94" s="256" t="s">
        <v>203</v>
      </c>
      <c r="B94" s="257"/>
      <c r="C94" s="257"/>
      <c r="D94" s="257"/>
      <c r="E94" s="257"/>
      <c r="F94" s="257"/>
      <c r="G94" s="257"/>
      <c r="H94" s="257"/>
      <c r="I94" s="257"/>
      <c r="J94" s="116">
        <v>2560.08</v>
      </c>
      <c r="K94" s="114"/>
      <c r="L94" s="114"/>
      <c r="M94" s="114"/>
    </row>
    <row r="95" spans="1:14" ht="14.25" x14ac:dyDescent="0.2">
      <c r="A95" s="256" t="s">
        <v>202</v>
      </c>
      <c r="B95" s="257"/>
      <c r="C95" s="257"/>
      <c r="D95" s="257"/>
      <c r="E95" s="257"/>
      <c r="F95" s="257"/>
      <c r="G95" s="257"/>
      <c r="H95" s="257"/>
      <c r="I95" s="257"/>
      <c r="J95" s="116">
        <v>10265.280000000001</v>
      </c>
      <c r="K95" s="114"/>
      <c r="L95" s="114"/>
      <c r="M95" s="114"/>
    </row>
    <row r="96" spans="1:14" ht="14.25" x14ac:dyDescent="0.2">
      <c r="A96" s="256" t="s">
        <v>201</v>
      </c>
      <c r="B96" s="257"/>
      <c r="C96" s="257"/>
      <c r="D96" s="257"/>
      <c r="E96" s="257"/>
      <c r="F96" s="257"/>
      <c r="G96" s="257"/>
      <c r="H96" s="257"/>
      <c r="I96" s="257"/>
      <c r="J96" s="116">
        <v>7023.61</v>
      </c>
      <c r="K96" s="114"/>
      <c r="L96" s="114"/>
      <c r="M96" s="114"/>
    </row>
    <row r="97" spans="1:16" ht="14.25" x14ac:dyDescent="0.2">
      <c r="A97" s="264" t="s">
        <v>105</v>
      </c>
      <c r="B97" s="257"/>
      <c r="C97" s="257"/>
      <c r="D97" s="257"/>
      <c r="E97" s="257"/>
      <c r="F97" s="257"/>
      <c r="G97" s="257"/>
      <c r="H97" s="257"/>
      <c r="I97" s="257"/>
      <c r="J97" s="115">
        <v>163018.45000000001</v>
      </c>
      <c r="K97" s="114"/>
      <c r="L97" s="114"/>
      <c r="M97" s="114"/>
      <c r="N97" s="112">
        <f>N79+N80+N83</f>
        <v>5425.9751199999992</v>
      </c>
      <c r="O97" s="112" t="s">
        <v>211</v>
      </c>
    </row>
    <row r="98" spans="1:16" ht="14.25" x14ac:dyDescent="0.2">
      <c r="A98" s="169"/>
      <c r="B98" s="168"/>
      <c r="C98" s="168"/>
      <c r="D98" s="168"/>
      <c r="E98" s="168"/>
      <c r="F98" s="168"/>
      <c r="G98" s="168"/>
      <c r="H98" s="168"/>
      <c r="I98" s="168"/>
      <c r="J98" s="167"/>
      <c r="K98" s="166"/>
      <c r="L98" s="166"/>
      <c r="M98" s="166" t="s">
        <v>665</v>
      </c>
      <c r="N98" s="112">
        <f>(K37+M37+K38+M38+K39+M39)/2.25*0.42+K47</f>
        <v>297.05386666666658</v>
      </c>
      <c r="O98" s="112">
        <f>N98*31.42</f>
        <v>9333.4324906666643</v>
      </c>
    </row>
    <row r="99" spans="1:16" x14ac:dyDescent="0.2">
      <c r="M99" s="113" t="s">
        <v>184</v>
      </c>
      <c r="N99" s="112">
        <f>(L37+L38+L39)/2.25*0.42+L47</f>
        <v>283.18946666666665</v>
      </c>
      <c r="O99" s="112">
        <f>N99*11.99</f>
        <v>3395.4417053333332</v>
      </c>
    </row>
    <row r="100" spans="1:16" x14ac:dyDescent="0.2">
      <c r="M100" s="113" t="s">
        <v>666</v>
      </c>
      <c r="N100" s="112">
        <f>((J70+J76)/2.25*0.42)+J78</f>
        <v>584.51066666666668</v>
      </c>
      <c r="O100" s="112">
        <f>N100*8.77</f>
        <v>5126.1585466666666</v>
      </c>
    </row>
    <row r="101" spans="1:16" x14ac:dyDescent="0.2">
      <c r="M101" s="113" t="s">
        <v>667</v>
      </c>
      <c r="O101" s="112">
        <f>O98*0.95</f>
        <v>8866.7608661333306</v>
      </c>
    </row>
    <row r="102" spans="1:16" x14ac:dyDescent="0.2">
      <c r="M102" s="113" t="s">
        <v>668</v>
      </c>
      <c r="O102" s="112">
        <f>O98*0.65</f>
        <v>6066.7311189333323</v>
      </c>
    </row>
    <row r="103" spans="1:16" x14ac:dyDescent="0.2">
      <c r="M103" s="113" t="s">
        <v>669</v>
      </c>
      <c r="O103" s="112">
        <f>O98+O99+O100+O101+O102- (M37+M38+M39)*31.42</f>
        <v>26153.877527733326</v>
      </c>
      <c r="P103" s="112" t="s">
        <v>670</v>
      </c>
    </row>
    <row r="104" spans="1:16" ht="14.25" x14ac:dyDescent="0.2">
      <c r="A104" s="265" t="s">
        <v>200</v>
      </c>
      <c r="B104" s="266"/>
      <c r="C104" s="266"/>
      <c r="D104" s="266"/>
      <c r="E104" s="266"/>
      <c r="F104" s="266"/>
      <c r="G104" s="266"/>
      <c r="H104" s="266"/>
      <c r="I104" s="266"/>
      <c r="J104" s="266"/>
      <c r="K104" s="266"/>
      <c r="L104" s="266"/>
      <c r="M104" s="266"/>
    </row>
    <row r="105" spans="1:16" ht="14.25" x14ac:dyDescent="0.2">
      <c r="A105" s="267" t="s">
        <v>198</v>
      </c>
      <c r="B105" s="266"/>
      <c r="C105" s="266"/>
      <c r="D105" s="266"/>
      <c r="E105" s="266"/>
      <c r="F105" s="266"/>
      <c r="G105" s="266"/>
      <c r="H105" s="266"/>
      <c r="I105" s="266"/>
      <c r="J105" s="266"/>
      <c r="K105" s="266"/>
      <c r="L105" s="266"/>
      <c r="M105" s="266"/>
    </row>
    <row r="107" spans="1:16" ht="14.25" x14ac:dyDescent="0.2">
      <c r="A107" s="265" t="s">
        <v>199</v>
      </c>
      <c r="B107" s="266"/>
      <c r="C107" s="266"/>
      <c r="D107" s="266"/>
      <c r="E107" s="266"/>
      <c r="F107" s="266"/>
      <c r="G107" s="266"/>
      <c r="H107" s="266"/>
      <c r="I107" s="266"/>
      <c r="J107" s="266"/>
      <c r="K107" s="266"/>
      <c r="L107" s="266"/>
      <c r="M107" s="266"/>
    </row>
    <row r="108" spans="1:16" ht="14.25" x14ac:dyDescent="0.2">
      <c r="A108" s="267" t="s">
        <v>198</v>
      </c>
      <c r="B108" s="266"/>
      <c r="C108" s="266"/>
      <c r="D108" s="266"/>
      <c r="E108" s="266"/>
      <c r="F108" s="266"/>
      <c r="G108" s="266"/>
      <c r="H108" s="266"/>
      <c r="I108" s="266"/>
      <c r="J108" s="266"/>
      <c r="K108" s="266"/>
      <c r="L108" s="266"/>
      <c r="M108" s="266"/>
    </row>
  </sheetData>
  <mergeCells count="57">
    <mergeCell ref="A108:M108"/>
    <mergeCell ref="A95:I95"/>
    <mergeCell ref="A96:I96"/>
    <mergeCell ref="A97:I97"/>
    <mergeCell ref="A104:M104"/>
    <mergeCell ref="A105:M105"/>
    <mergeCell ref="A107:M107"/>
    <mergeCell ref="A90:I90"/>
    <mergeCell ref="A91:I91"/>
    <mergeCell ref="A92:I92"/>
    <mergeCell ref="A93:I93"/>
    <mergeCell ref="A94:I94"/>
    <mergeCell ref="A89:I89"/>
    <mergeCell ref="A50:M50"/>
    <mergeCell ref="A79:I79"/>
    <mergeCell ref="A80:I80"/>
    <mergeCell ref="A81:I81"/>
    <mergeCell ref="A82:I82"/>
    <mergeCell ref="A83:I83"/>
    <mergeCell ref="A84:I84"/>
    <mergeCell ref="A85:I85"/>
    <mergeCell ref="A86:I86"/>
    <mergeCell ref="A87:I87"/>
    <mergeCell ref="A88:I88"/>
    <mergeCell ref="A48:M48"/>
    <mergeCell ref="A25:M25"/>
    <mergeCell ref="A29:M29"/>
    <mergeCell ref="F21:I21"/>
    <mergeCell ref="J21:M21"/>
    <mergeCell ref="F22:F23"/>
    <mergeCell ref="G22:I22"/>
    <mergeCell ref="J22:J23"/>
    <mergeCell ref="K22:M22"/>
    <mergeCell ref="A21:A23"/>
    <mergeCell ref="B21:B23"/>
    <mergeCell ref="C21:C23"/>
    <mergeCell ref="D21:D23"/>
    <mergeCell ref="E21:E23"/>
    <mergeCell ref="A34:M34"/>
    <mergeCell ref="A40:M40"/>
    <mergeCell ref="E20:F20"/>
    <mergeCell ref="E18:F18"/>
    <mergeCell ref="E17:F17"/>
    <mergeCell ref="A4:D4"/>
    <mergeCell ref="H4:M4"/>
    <mergeCell ref="A5:D5"/>
    <mergeCell ref="H5:M5"/>
    <mergeCell ref="A6:M6"/>
    <mergeCell ref="C15:M15"/>
    <mergeCell ref="E16:F16"/>
    <mergeCell ref="E19:F19"/>
    <mergeCell ref="C12:M12"/>
    <mergeCell ref="A1:D1"/>
    <mergeCell ref="H1:M1"/>
    <mergeCell ref="A2:D2"/>
    <mergeCell ref="H2:M2"/>
    <mergeCell ref="H3:M3"/>
  </mergeCells>
  <pageMargins left="0.19685039370078741" right="0.19685039370078741" top="0.55118110236220474" bottom="0.35433070866141736" header="0" footer="0"/>
  <pageSetup paperSize="9" scale="8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view="pageBreakPreview" topLeftCell="A35" zoomScaleNormal="100" zoomScaleSheetLayoutView="100" workbookViewId="0">
      <selection activeCell="N51" sqref="N51"/>
    </sheetView>
  </sheetViews>
  <sheetFormatPr defaultRowHeight="12.75" x14ac:dyDescent="0.2"/>
  <cols>
    <col min="1" max="1" width="6.7109375" style="113" customWidth="1"/>
    <col min="2" max="2" width="14.28515625" style="113" customWidth="1"/>
    <col min="3" max="3" width="38" style="113" customWidth="1"/>
    <col min="4" max="13" width="9.140625" style="113"/>
    <col min="14" max="16384" width="9.140625" style="112"/>
  </cols>
  <sheetData>
    <row r="1" spans="1:13" s="157" customFormat="1" ht="15" x14ac:dyDescent="0.2">
      <c r="A1" s="270" t="s">
        <v>164</v>
      </c>
      <c r="B1" s="270"/>
      <c r="C1" s="270"/>
      <c r="D1" s="270"/>
      <c r="E1" s="163"/>
      <c r="F1" s="163"/>
      <c r="G1" s="163"/>
      <c r="H1" s="244" t="s">
        <v>163</v>
      </c>
      <c r="I1" s="244"/>
      <c r="J1" s="244"/>
      <c r="K1" s="244"/>
      <c r="L1" s="244"/>
      <c r="M1" s="244"/>
    </row>
    <row r="2" spans="1:13" s="157" customFormat="1" ht="14.25" x14ac:dyDescent="0.2">
      <c r="A2" s="241" t="s">
        <v>510</v>
      </c>
      <c r="B2" s="241"/>
      <c r="C2" s="241"/>
      <c r="D2" s="241"/>
      <c r="E2" s="163"/>
      <c r="F2" s="163"/>
      <c r="G2" s="163"/>
      <c r="H2" s="245" t="s">
        <v>509</v>
      </c>
      <c r="I2" s="245"/>
      <c r="J2" s="245"/>
      <c r="K2" s="245"/>
      <c r="L2" s="245"/>
      <c r="M2" s="245"/>
    </row>
    <row r="3" spans="1:13" s="157" customFormat="1" ht="14.25" x14ac:dyDescent="0.2">
      <c r="A3" s="164"/>
      <c r="B3" s="164"/>
      <c r="C3" s="164"/>
      <c r="D3" s="164"/>
      <c r="E3" s="163"/>
      <c r="F3" s="163"/>
      <c r="G3" s="163"/>
      <c r="H3" s="245" t="s">
        <v>508</v>
      </c>
      <c r="I3" s="245"/>
      <c r="J3" s="245"/>
      <c r="K3" s="245"/>
      <c r="L3" s="245"/>
      <c r="M3" s="245"/>
    </row>
    <row r="4" spans="1:13" s="157" customFormat="1" ht="14.25" x14ac:dyDescent="0.2">
      <c r="A4" s="241" t="s">
        <v>507</v>
      </c>
      <c r="B4" s="241"/>
      <c r="C4" s="241"/>
      <c r="D4" s="241"/>
      <c r="E4" s="163"/>
      <c r="F4" s="163"/>
      <c r="G4" s="163"/>
      <c r="H4" s="242" t="s">
        <v>506</v>
      </c>
      <c r="I4" s="242"/>
      <c r="J4" s="242"/>
      <c r="K4" s="242"/>
      <c r="L4" s="242"/>
      <c r="M4" s="242"/>
    </row>
    <row r="5" spans="1:13" s="157" customFormat="1" ht="23.25" customHeight="1" x14ac:dyDescent="0.2">
      <c r="A5" s="241" t="s">
        <v>505</v>
      </c>
      <c r="B5" s="241"/>
      <c r="C5" s="241"/>
      <c r="D5" s="241"/>
      <c r="E5" s="163"/>
      <c r="F5" s="163"/>
      <c r="G5" s="163"/>
      <c r="H5" s="242" t="s">
        <v>504</v>
      </c>
      <c r="I5" s="242"/>
      <c r="J5" s="242"/>
      <c r="K5" s="242"/>
      <c r="L5" s="242"/>
      <c r="M5" s="242"/>
    </row>
    <row r="6" spans="1:13" s="157" customFormat="1" ht="29.25" customHeight="1" x14ac:dyDescent="0.2">
      <c r="A6" s="248" t="s">
        <v>503</v>
      </c>
      <c r="B6" s="271"/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271"/>
    </row>
    <row r="7" spans="1:13" ht="14.25" x14ac:dyDescent="0.2">
      <c r="A7" s="171"/>
      <c r="B7" s="172"/>
      <c r="C7" s="151"/>
      <c r="D7" s="150"/>
      <c r="E7" s="159" t="s">
        <v>27</v>
      </c>
      <c r="F7" s="147"/>
      <c r="G7" s="147"/>
      <c r="H7" s="147"/>
      <c r="I7" s="173"/>
      <c r="J7" s="147"/>
      <c r="K7" s="147"/>
      <c r="L7" s="147"/>
      <c r="M7" s="171"/>
    </row>
    <row r="8" spans="1:13" ht="14.25" x14ac:dyDescent="0.2">
      <c r="A8" s="171"/>
      <c r="B8" s="171"/>
      <c r="C8" s="144"/>
      <c r="D8" s="143"/>
      <c r="E8" s="156"/>
      <c r="F8" s="171"/>
      <c r="G8" s="171"/>
      <c r="H8" s="171"/>
      <c r="I8" s="155"/>
      <c r="J8" s="171"/>
      <c r="K8" s="171"/>
      <c r="L8" s="171"/>
      <c r="M8" s="171"/>
    </row>
    <row r="9" spans="1:13" ht="15.75" x14ac:dyDescent="0.2">
      <c r="A9" s="171"/>
      <c r="B9" s="171"/>
      <c r="C9" s="144"/>
      <c r="D9" s="154" t="s">
        <v>626</v>
      </c>
      <c r="E9" s="171"/>
      <c r="F9" s="171"/>
      <c r="G9" s="171"/>
      <c r="H9" s="171"/>
      <c r="I9" s="171"/>
      <c r="J9" s="171"/>
      <c r="K9" s="171"/>
      <c r="L9" s="171"/>
      <c r="M9" s="171"/>
    </row>
    <row r="10" spans="1:13" ht="14.25" x14ac:dyDescent="0.2">
      <c r="A10" s="171"/>
      <c r="B10" s="171"/>
      <c r="C10" s="144"/>
      <c r="D10" s="139" t="s">
        <v>501</v>
      </c>
      <c r="E10" s="171"/>
      <c r="F10" s="171"/>
      <c r="G10" s="171"/>
      <c r="H10" s="171"/>
      <c r="I10" s="153"/>
      <c r="J10" s="171"/>
      <c r="K10" s="171"/>
      <c r="L10" s="171"/>
      <c r="M10" s="171"/>
    </row>
    <row r="11" spans="1:13" ht="14.25" x14ac:dyDescent="0.2">
      <c r="A11" s="171"/>
      <c r="B11" s="171"/>
      <c r="C11" s="144"/>
      <c r="D11" s="143"/>
      <c r="E11" s="143"/>
      <c r="F11" s="171"/>
      <c r="G11" s="171"/>
      <c r="H11" s="171"/>
      <c r="I11" s="152"/>
      <c r="J11" s="171"/>
      <c r="K11" s="171"/>
      <c r="L11" s="171"/>
      <c r="M11" s="171"/>
    </row>
    <row r="12" spans="1:13" ht="14.25" x14ac:dyDescent="0.2">
      <c r="A12" s="171"/>
      <c r="B12" s="136" t="s">
        <v>500</v>
      </c>
      <c r="C12" s="272" t="s">
        <v>627</v>
      </c>
      <c r="D12" s="273"/>
      <c r="E12" s="273"/>
      <c r="F12" s="273"/>
      <c r="G12" s="273"/>
      <c r="H12" s="273"/>
      <c r="I12" s="273"/>
      <c r="J12" s="273"/>
      <c r="K12" s="273"/>
      <c r="L12" s="273"/>
      <c r="M12" s="273"/>
    </row>
    <row r="13" spans="1:13" ht="14.25" x14ac:dyDescent="0.2">
      <c r="A13" s="171"/>
      <c r="B13" s="171"/>
      <c r="C13" s="151"/>
      <c r="D13" s="150"/>
      <c r="E13" s="149" t="s">
        <v>498</v>
      </c>
      <c r="F13" s="147"/>
      <c r="G13" s="147"/>
      <c r="H13" s="148"/>
      <c r="I13" s="147"/>
      <c r="J13" s="147"/>
      <c r="K13" s="147"/>
      <c r="L13" s="147"/>
      <c r="M13" s="147"/>
    </row>
    <row r="14" spans="1:13" ht="14.25" x14ac:dyDescent="0.2">
      <c r="A14" s="146"/>
      <c r="B14" s="145"/>
      <c r="C14" s="144"/>
      <c r="D14" s="143"/>
      <c r="E14" s="142"/>
      <c r="F14" s="171"/>
      <c r="G14" s="171"/>
      <c r="H14" s="171"/>
      <c r="I14" s="171"/>
      <c r="J14" s="171"/>
      <c r="K14" s="171"/>
      <c r="L14" s="171"/>
      <c r="M14" s="171"/>
    </row>
    <row r="15" spans="1:13" ht="14.25" x14ac:dyDescent="0.2">
      <c r="A15" s="171"/>
      <c r="B15" s="171"/>
      <c r="C15" s="250" t="s">
        <v>628</v>
      </c>
      <c r="D15" s="274"/>
      <c r="E15" s="274"/>
      <c r="F15" s="274"/>
      <c r="G15" s="274"/>
      <c r="H15" s="274"/>
      <c r="I15" s="274"/>
      <c r="J15" s="274"/>
      <c r="K15" s="274"/>
      <c r="L15" s="274"/>
      <c r="M15" s="274"/>
    </row>
    <row r="16" spans="1:13" ht="14.25" x14ac:dyDescent="0.2">
      <c r="A16" s="139"/>
      <c r="B16" s="140"/>
      <c r="C16" s="137" t="s">
        <v>629</v>
      </c>
      <c r="D16" s="136"/>
      <c r="E16" s="252" t="s">
        <v>630</v>
      </c>
      <c r="F16" s="269"/>
      <c r="G16" s="138" t="s">
        <v>488</v>
      </c>
      <c r="H16" s="136"/>
      <c r="I16" s="137"/>
      <c r="J16" s="137"/>
      <c r="K16" s="136"/>
      <c r="L16" s="136"/>
      <c r="M16" s="136"/>
    </row>
    <row r="17" spans="1:13" ht="14.25" x14ac:dyDescent="0.2">
      <c r="A17" s="139"/>
      <c r="B17" s="140"/>
      <c r="C17" s="137" t="s">
        <v>490</v>
      </c>
      <c r="D17" s="139"/>
      <c r="E17" s="252" t="s">
        <v>631</v>
      </c>
      <c r="F17" s="269"/>
      <c r="G17" s="138" t="s">
        <v>488</v>
      </c>
      <c r="H17" s="136"/>
      <c r="I17" s="137"/>
      <c r="J17" s="137"/>
      <c r="K17" s="136"/>
      <c r="L17" s="136"/>
      <c r="M17" s="136"/>
    </row>
    <row r="18" spans="1:13" ht="14.25" x14ac:dyDescent="0.2">
      <c r="A18" s="139"/>
      <c r="B18" s="140"/>
      <c r="C18" s="137" t="s">
        <v>487</v>
      </c>
      <c r="D18" s="139"/>
      <c r="E18" s="252" t="s">
        <v>632</v>
      </c>
      <c r="F18" s="269"/>
      <c r="G18" s="138" t="s">
        <v>485</v>
      </c>
      <c r="H18" s="136"/>
      <c r="I18" s="137"/>
      <c r="J18" s="137"/>
      <c r="K18" s="136"/>
      <c r="L18" s="136"/>
      <c r="M18" s="136"/>
    </row>
    <row r="19" spans="1:13" x14ac:dyDescent="0.2">
      <c r="A19" s="246" t="s">
        <v>166</v>
      </c>
      <c r="B19" s="262" t="s">
        <v>25</v>
      </c>
      <c r="C19" s="246" t="s">
        <v>54</v>
      </c>
      <c r="D19" s="246" t="s">
        <v>55</v>
      </c>
      <c r="E19" s="246" t="s">
        <v>484</v>
      </c>
      <c r="F19" s="246" t="s">
        <v>483</v>
      </c>
      <c r="G19" s="261"/>
      <c r="H19" s="261"/>
      <c r="I19" s="261"/>
      <c r="J19" s="246" t="s">
        <v>482</v>
      </c>
      <c r="K19" s="261"/>
      <c r="L19" s="261"/>
      <c r="M19" s="261"/>
    </row>
    <row r="20" spans="1:13" x14ac:dyDescent="0.2">
      <c r="A20" s="261"/>
      <c r="B20" s="263"/>
      <c r="C20" s="247"/>
      <c r="D20" s="246"/>
      <c r="E20" s="246"/>
      <c r="F20" s="246" t="s">
        <v>481</v>
      </c>
      <c r="G20" s="246" t="s">
        <v>480</v>
      </c>
      <c r="H20" s="261"/>
      <c r="I20" s="261"/>
      <c r="J20" s="246" t="s">
        <v>481</v>
      </c>
      <c r="K20" s="246" t="s">
        <v>480</v>
      </c>
      <c r="L20" s="261"/>
      <c r="M20" s="261"/>
    </row>
    <row r="21" spans="1:13" x14ac:dyDescent="0.2">
      <c r="A21" s="261"/>
      <c r="B21" s="263"/>
      <c r="C21" s="247"/>
      <c r="D21" s="246"/>
      <c r="E21" s="246"/>
      <c r="F21" s="261"/>
      <c r="G21" s="133" t="s">
        <v>479</v>
      </c>
      <c r="H21" s="133" t="s">
        <v>478</v>
      </c>
      <c r="I21" s="133" t="s">
        <v>477</v>
      </c>
      <c r="J21" s="261"/>
      <c r="K21" s="133" t="s">
        <v>479</v>
      </c>
      <c r="L21" s="133" t="s">
        <v>478</v>
      </c>
      <c r="M21" s="133" t="s">
        <v>477</v>
      </c>
    </row>
    <row r="22" spans="1:13" x14ac:dyDescent="0.2">
      <c r="A22" s="135">
        <v>1</v>
      </c>
      <c r="B22" s="134">
        <v>2</v>
      </c>
      <c r="C22" s="133">
        <v>3</v>
      </c>
      <c r="D22" s="133">
        <v>4</v>
      </c>
      <c r="E22" s="118">
        <v>5</v>
      </c>
      <c r="F22" s="132">
        <v>6</v>
      </c>
      <c r="G22" s="132">
        <v>7</v>
      </c>
      <c r="H22" s="132">
        <v>8</v>
      </c>
      <c r="I22" s="132">
        <v>9</v>
      </c>
      <c r="J22" s="132">
        <v>10</v>
      </c>
      <c r="K22" s="132">
        <v>11</v>
      </c>
      <c r="L22" s="132">
        <v>12</v>
      </c>
      <c r="M22" s="132">
        <v>13</v>
      </c>
    </row>
    <row r="23" spans="1:13" ht="14.25" x14ac:dyDescent="0.2">
      <c r="A23" s="258" t="s">
        <v>633</v>
      </c>
      <c r="B23" s="275"/>
      <c r="C23" s="275"/>
      <c r="D23" s="275"/>
      <c r="E23" s="275"/>
      <c r="F23" s="275"/>
      <c r="G23" s="275"/>
      <c r="H23" s="275"/>
      <c r="I23" s="275"/>
      <c r="J23" s="275"/>
      <c r="K23" s="275"/>
      <c r="L23" s="275"/>
      <c r="M23" s="275"/>
    </row>
    <row r="24" spans="1:13" s="170" customFormat="1" ht="55.5" x14ac:dyDescent="0.2">
      <c r="A24" s="130" t="s">
        <v>96</v>
      </c>
      <c r="B24" s="129" t="s">
        <v>634</v>
      </c>
      <c r="C24" s="128" t="s">
        <v>635</v>
      </c>
      <c r="D24" s="127" t="s">
        <v>180</v>
      </c>
      <c r="E24" s="126">
        <v>1</v>
      </c>
      <c r="F24" s="125">
        <v>260.43</v>
      </c>
      <c r="G24" s="125">
        <v>260.43</v>
      </c>
      <c r="H24" s="124"/>
      <c r="I24" s="124"/>
      <c r="J24" s="124">
        <v>260.43</v>
      </c>
      <c r="K24" s="124">
        <v>260.43</v>
      </c>
      <c r="L24" s="124"/>
      <c r="M24" s="124"/>
    </row>
    <row r="25" spans="1:13" ht="79.5" x14ac:dyDescent="0.2">
      <c r="A25" s="121" t="s">
        <v>97</v>
      </c>
      <c r="B25" s="120" t="s">
        <v>636</v>
      </c>
      <c r="C25" s="119" t="s">
        <v>637</v>
      </c>
      <c r="D25" s="118" t="s">
        <v>179</v>
      </c>
      <c r="E25" s="117">
        <v>4</v>
      </c>
      <c r="F25" s="116">
        <v>125.34</v>
      </c>
      <c r="G25" s="116">
        <v>125.34</v>
      </c>
      <c r="H25" s="114"/>
      <c r="I25" s="114"/>
      <c r="J25" s="114">
        <v>501.36</v>
      </c>
      <c r="K25" s="114">
        <v>501.36</v>
      </c>
      <c r="L25" s="114"/>
      <c r="M25" s="114"/>
    </row>
    <row r="26" spans="1:13" ht="55.5" x14ac:dyDescent="0.2">
      <c r="A26" s="121" t="s">
        <v>98</v>
      </c>
      <c r="B26" s="120" t="s">
        <v>638</v>
      </c>
      <c r="C26" s="119" t="s">
        <v>639</v>
      </c>
      <c r="D26" s="118" t="s">
        <v>180</v>
      </c>
      <c r="E26" s="117">
        <v>1</v>
      </c>
      <c r="F26" s="116">
        <v>4883.34</v>
      </c>
      <c r="G26" s="116">
        <v>4883.34</v>
      </c>
      <c r="H26" s="114"/>
      <c r="I26" s="114"/>
      <c r="J26" s="114">
        <v>4883.34</v>
      </c>
      <c r="K26" s="114">
        <v>4883.34</v>
      </c>
      <c r="L26" s="114"/>
      <c r="M26" s="114"/>
    </row>
    <row r="27" spans="1:13" ht="79.5" x14ac:dyDescent="0.2">
      <c r="A27" s="121" t="s">
        <v>100</v>
      </c>
      <c r="B27" s="120" t="s">
        <v>640</v>
      </c>
      <c r="C27" s="119" t="s">
        <v>641</v>
      </c>
      <c r="D27" s="118" t="s">
        <v>179</v>
      </c>
      <c r="E27" s="117">
        <v>20</v>
      </c>
      <c r="F27" s="116">
        <v>117.06</v>
      </c>
      <c r="G27" s="116">
        <v>117.06</v>
      </c>
      <c r="H27" s="114"/>
      <c r="I27" s="114"/>
      <c r="J27" s="114">
        <v>2341.1999999999998</v>
      </c>
      <c r="K27" s="114">
        <v>2341.1999999999998</v>
      </c>
      <c r="L27" s="114"/>
      <c r="M27" s="114"/>
    </row>
    <row r="28" spans="1:13" ht="14.25" x14ac:dyDescent="0.2">
      <c r="A28" s="258" t="s">
        <v>642</v>
      </c>
      <c r="B28" s="275"/>
      <c r="C28" s="275"/>
      <c r="D28" s="275"/>
      <c r="E28" s="275"/>
      <c r="F28" s="275"/>
      <c r="G28" s="275"/>
      <c r="H28" s="275"/>
      <c r="I28" s="275"/>
      <c r="J28" s="275"/>
      <c r="K28" s="275"/>
      <c r="L28" s="275"/>
      <c r="M28" s="275"/>
    </row>
    <row r="29" spans="1:13" ht="115.5" x14ac:dyDescent="0.2">
      <c r="A29" s="121" t="s">
        <v>101</v>
      </c>
      <c r="B29" s="120" t="s">
        <v>643</v>
      </c>
      <c r="C29" s="119" t="s">
        <v>644</v>
      </c>
      <c r="D29" s="118" t="s">
        <v>99</v>
      </c>
      <c r="E29" s="117">
        <v>95</v>
      </c>
      <c r="F29" s="116">
        <v>4.0999999999999996</v>
      </c>
      <c r="G29" s="116">
        <v>4.0999999999999996</v>
      </c>
      <c r="H29" s="114"/>
      <c r="I29" s="114"/>
      <c r="J29" s="114">
        <v>389.5</v>
      </c>
      <c r="K29" s="114">
        <v>389.5</v>
      </c>
      <c r="L29" s="114"/>
      <c r="M29" s="114"/>
    </row>
    <row r="30" spans="1:13" s="170" customFormat="1" ht="55.5" x14ac:dyDescent="0.2">
      <c r="A30" s="130" t="s">
        <v>102</v>
      </c>
      <c r="B30" s="129" t="s">
        <v>645</v>
      </c>
      <c r="C30" s="128" t="s">
        <v>646</v>
      </c>
      <c r="D30" s="127" t="s">
        <v>162</v>
      </c>
      <c r="E30" s="131">
        <v>0.1</v>
      </c>
      <c r="F30" s="125">
        <v>165.95</v>
      </c>
      <c r="G30" s="125">
        <v>165.95</v>
      </c>
      <c r="H30" s="124"/>
      <c r="I30" s="124"/>
      <c r="J30" s="124">
        <v>16.600000000000001</v>
      </c>
      <c r="K30" s="124">
        <v>16.600000000000001</v>
      </c>
      <c r="L30" s="124"/>
      <c r="M30" s="124"/>
    </row>
    <row r="31" spans="1:13" ht="53.25" x14ac:dyDescent="0.2">
      <c r="A31" s="121" t="s">
        <v>103</v>
      </c>
      <c r="B31" s="120" t="s">
        <v>647</v>
      </c>
      <c r="C31" s="119" t="s">
        <v>648</v>
      </c>
      <c r="D31" s="118" t="s">
        <v>99</v>
      </c>
      <c r="E31" s="117">
        <v>59</v>
      </c>
      <c r="F31" s="116">
        <v>12.81</v>
      </c>
      <c r="G31" s="116">
        <v>12.81</v>
      </c>
      <c r="H31" s="114"/>
      <c r="I31" s="114"/>
      <c r="J31" s="114">
        <v>755.79</v>
      </c>
      <c r="K31" s="114">
        <v>755.79</v>
      </c>
      <c r="L31" s="114"/>
      <c r="M31" s="114"/>
    </row>
    <row r="32" spans="1:13" ht="53.25" x14ac:dyDescent="0.2">
      <c r="A32" s="121" t="s">
        <v>113</v>
      </c>
      <c r="B32" s="120" t="s">
        <v>649</v>
      </c>
      <c r="C32" s="119" t="s">
        <v>650</v>
      </c>
      <c r="D32" s="118" t="s">
        <v>651</v>
      </c>
      <c r="E32" s="117">
        <v>6</v>
      </c>
      <c r="F32" s="116">
        <v>12.81</v>
      </c>
      <c r="G32" s="116">
        <v>12.81</v>
      </c>
      <c r="H32" s="114"/>
      <c r="I32" s="114"/>
      <c r="J32" s="114">
        <v>76.86</v>
      </c>
      <c r="K32" s="114">
        <v>76.86</v>
      </c>
      <c r="L32" s="114"/>
      <c r="M32" s="114"/>
    </row>
    <row r="33" spans="1:14" ht="14.25" x14ac:dyDescent="0.2">
      <c r="A33" s="256" t="s">
        <v>221</v>
      </c>
      <c r="B33" s="275"/>
      <c r="C33" s="275"/>
      <c r="D33" s="275"/>
      <c r="E33" s="275"/>
      <c r="F33" s="275"/>
      <c r="G33" s="275"/>
      <c r="H33" s="275"/>
      <c r="I33" s="275"/>
      <c r="J33" s="116">
        <v>9225.08</v>
      </c>
      <c r="K33" s="116">
        <v>9225.08</v>
      </c>
      <c r="L33" s="114"/>
      <c r="M33" s="114"/>
      <c r="N33" s="112">
        <f>J24+J30</f>
        <v>277.03000000000003</v>
      </c>
    </row>
    <row r="34" spans="1:14" ht="14.25" x14ac:dyDescent="0.2">
      <c r="A34" s="256" t="s">
        <v>652</v>
      </c>
      <c r="B34" s="275"/>
      <c r="C34" s="275"/>
      <c r="D34" s="275"/>
      <c r="E34" s="275"/>
      <c r="F34" s="275"/>
      <c r="G34" s="275"/>
      <c r="H34" s="275"/>
      <c r="I34" s="275"/>
      <c r="J34" s="116">
        <v>7380.06</v>
      </c>
      <c r="K34" s="116">
        <v>7380.06</v>
      </c>
      <c r="L34" s="114"/>
      <c r="M34" s="114"/>
    </row>
    <row r="35" spans="1:14" ht="14.25" x14ac:dyDescent="0.2">
      <c r="A35" s="256" t="s">
        <v>215</v>
      </c>
      <c r="B35" s="275"/>
      <c r="C35" s="275"/>
      <c r="D35" s="275"/>
      <c r="E35" s="275"/>
      <c r="F35" s="275"/>
      <c r="G35" s="275"/>
      <c r="H35" s="275"/>
      <c r="I35" s="275"/>
      <c r="J35" s="114"/>
      <c r="K35" s="114"/>
      <c r="L35" s="114"/>
      <c r="M35" s="114"/>
    </row>
    <row r="36" spans="1:14" ht="14.25" x14ac:dyDescent="0.2">
      <c r="A36" s="256" t="s">
        <v>653</v>
      </c>
      <c r="B36" s="275"/>
      <c r="C36" s="275"/>
      <c r="D36" s="275"/>
      <c r="E36" s="275"/>
      <c r="F36" s="275"/>
      <c r="G36" s="275"/>
      <c r="H36" s="275"/>
      <c r="I36" s="275"/>
      <c r="J36" s="116">
        <v>-1845.02</v>
      </c>
      <c r="K36" s="116">
        <v>-1845.02</v>
      </c>
      <c r="L36" s="114"/>
      <c r="M36" s="114"/>
    </row>
    <row r="37" spans="1:14" ht="14.25" x14ac:dyDescent="0.2">
      <c r="A37" s="256" t="s">
        <v>220</v>
      </c>
      <c r="B37" s="275"/>
      <c r="C37" s="275"/>
      <c r="D37" s="275"/>
      <c r="E37" s="275"/>
      <c r="F37" s="275"/>
      <c r="G37" s="275"/>
      <c r="H37" s="275"/>
      <c r="I37" s="275"/>
      <c r="J37" s="116">
        <v>4797.04</v>
      </c>
      <c r="K37" s="114"/>
      <c r="L37" s="114"/>
      <c r="M37" s="114"/>
    </row>
    <row r="38" spans="1:14" ht="14.25" x14ac:dyDescent="0.2">
      <c r="A38" s="256" t="s">
        <v>215</v>
      </c>
      <c r="B38" s="275"/>
      <c r="C38" s="275"/>
      <c r="D38" s="275"/>
      <c r="E38" s="275"/>
      <c r="F38" s="275"/>
      <c r="G38" s="275"/>
      <c r="H38" s="275"/>
      <c r="I38" s="275"/>
      <c r="J38" s="114"/>
      <c r="K38" s="114"/>
      <c r="L38" s="114"/>
      <c r="M38" s="114"/>
    </row>
    <row r="39" spans="1:14" ht="14.25" x14ac:dyDescent="0.2">
      <c r="A39" s="256" t="s">
        <v>654</v>
      </c>
      <c r="B39" s="275"/>
      <c r="C39" s="275"/>
      <c r="D39" s="275"/>
      <c r="E39" s="275"/>
      <c r="F39" s="275"/>
      <c r="G39" s="275"/>
      <c r="H39" s="275"/>
      <c r="I39" s="275"/>
      <c r="J39" s="116">
        <v>4797.04</v>
      </c>
      <c r="K39" s="114"/>
      <c r="L39" s="114"/>
      <c r="M39" s="114"/>
      <c r="N39" s="112">
        <f>0.65*(K24+M24+K30+M30)</f>
        <v>180.06950000000003</v>
      </c>
    </row>
    <row r="40" spans="1:14" ht="14.25" x14ac:dyDescent="0.2">
      <c r="A40" s="256" t="s">
        <v>216</v>
      </c>
      <c r="B40" s="275"/>
      <c r="C40" s="275"/>
      <c r="D40" s="275"/>
      <c r="E40" s="275"/>
      <c r="F40" s="275"/>
      <c r="G40" s="275"/>
      <c r="H40" s="275"/>
      <c r="I40" s="275"/>
      <c r="J40" s="116">
        <v>2952.02</v>
      </c>
      <c r="K40" s="114"/>
      <c r="L40" s="114"/>
      <c r="M40" s="114"/>
    </row>
    <row r="41" spans="1:14" ht="14.25" x14ac:dyDescent="0.2">
      <c r="A41" s="256" t="s">
        <v>215</v>
      </c>
      <c r="B41" s="275"/>
      <c r="C41" s="275"/>
      <c r="D41" s="275"/>
      <c r="E41" s="275"/>
      <c r="F41" s="275"/>
      <c r="G41" s="275"/>
      <c r="H41" s="275"/>
      <c r="I41" s="275"/>
      <c r="J41" s="114"/>
      <c r="K41" s="114"/>
      <c r="L41" s="114"/>
      <c r="M41" s="114"/>
    </row>
    <row r="42" spans="1:14" ht="14.25" x14ac:dyDescent="0.2">
      <c r="A42" s="256" t="s">
        <v>655</v>
      </c>
      <c r="B42" s="275"/>
      <c r="C42" s="275"/>
      <c r="D42" s="275"/>
      <c r="E42" s="275"/>
      <c r="F42" s="275"/>
      <c r="G42" s="275"/>
      <c r="H42" s="275"/>
      <c r="I42" s="275"/>
      <c r="J42" s="116">
        <v>2952.02</v>
      </c>
      <c r="K42" s="114"/>
      <c r="L42" s="114"/>
      <c r="M42" s="114"/>
    </row>
    <row r="43" spans="1:14" ht="14.25" x14ac:dyDescent="0.2">
      <c r="A43" s="264" t="s">
        <v>104</v>
      </c>
      <c r="B43" s="275"/>
      <c r="C43" s="275"/>
      <c r="D43" s="275"/>
      <c r="E43" s="275"/>
      <c r="F43" s="275"/>
      <c r="G43" s="275"/>
      <c r="H43" s="275"/>
      <c r="I43" s="275"/>
      <c r="J43" s="114"/>
      <c r="K43" s="114"/>
      <c r="L43" s="114"/>
      <c r="M43" s="114"/>
    </row>
    <row r="44" spans="1:14" ht="14.25" x14ac:dyDescent="0.2">
      <c r="A44" s="256" t="s">
        <v>656</v>
      </c>
      <c r="B44" s="275"/>
      <c r="C44" s="275"/>
      <c r="D44" s="275"/>
      <c r="E44" s="275"/>
      <c r="F44" s="275"/>
      <c r="G44" s="275"/>
      <c r="H44" s="275"/>
      <c r="I44" s="275"/>
      <c r="J44" s="116">
        <v>15129.12</v>
      </c>
      <c r="K44" s="114"/>
      <c r="L44" s="114"/>
      <c r="M44" s="114"/>
    </row>
    <row r="45" spans="1:14" ht="14.25" x14ac:dyDescent="0.2">
      <c r="A45" s="256" t="s">
        <v>208</v>
      </c>
      <c r="B45" s="275"/>
      <c r="C45" s="275"/>
      <c r="D45" s="275"/>
      <c r="E45" s="275"/>
      <c r="F45" s="275"/>
      <c r="G45" s="275"/>
      <c r="H45" s="275"/>
      <c r="I45" s="275"/>
      <c r="J45" s="116">
        <v>15129.12</v>
      </c>
      <c r="K45" s="114"/>
      <c r="L45" s="114"/>
      <c r="M45" s="114"/>
    </row>
    <row r="46" spans="1:14" ht="14.25" x14ac:dyDescent="0.2">
      <c r="A46" s="256" t="s">
        <v>207</v>
      </c>
      <c r="B46" s="275"/>
      <c r="C46" s="275"/>
      <c r="D46" s="275"/>
      <c r="E46" s="275"/>
      <c r="F46" s="275"/>
      <c r="G46" s="275"/>
      <c r="H46" s="275"/>
      <c r="I46" s="275"/>
      <c r="J46" s="114"/>
      <c r="K46" s="114"/>
      <c r="L46" s="114"/>
      <c r="M46" s="114"/>
    </row>
    <row r="47" spans="1:14" ht="14.25" x14ac:dyDescent="0.2">
      <c r="A47" s="256" t="s">
        <v>204</v>
      </c>
      <c r="B47" s="275"/>
      <c r="C47" s="275"/>
      <c r="D47" s="275"/>
      <c r="E47" s="275"/>
      <c r="F47" s="275"/>
      <c r="G47" s="275"/>
      <c r="H47" s="275"/>
      <c r="I47" s="275"/>
      <c r="J47" s="116">
        <v>7380.06</v>
      </c>
      <c r="K47" s="114"/>
      <c r="L47" s="114"/>
      <c r="M47" s="114"/>
    </row>
    <row r="48" spans="1:14" ht="14.25" x14ac:dyDescent="0.2">
      <c r="A48" s="256" t="s">
        <v>202</v>
      </c>
      <c r="B48" s="275"/>
      <c r="C48" s="275"/>
      <c r="D48" s="275"/>
      <c r="E48" s="275"/>
      <c r="F48" s="275"/>
      <c r="G48" s="275"/>
      <c r="H48" s="275"/>
      <c r="I48" s="275"/>
      <c r="J48" s="116">
        <v>4797.04</v>
      </c>
      <c r="K48" s="114"/>
      <c r="L48" s="114"/>
      <c r="M48" s="114"/>
    </row>
    <row r="49" spans="1:15" ht="14.25" x14ac:dyDescent="0.2">
      <c r="A49" s="256" t="s">
        <v>201</v>
      </c>
      <c r="B49" s="275"/>
      <c r="C49" s="275"/>
      <c r="D49" s="275"/>
      <c r="E49" s="275"/>
      <c r="F49" s="275"/>
      <c r="G49" s="275"/>
      <c r="H49" s="275"/>
      <c r="I49" s="275"/>
      <c r="J49" s="116">
        <v>2952.02</v>
      </c>
      <c r="K49" s="114"/>
      <c r="L49" s="114"/>
      <c r="M49" s="114"/>
    </row>
    <row r="50" spans="1:15" ht="14.25" x14ac:dyDescent="0.2">
      <c r="A50" s="264" t="s">
        <v>105</v>
      </c>
      <c r="B50" s="275"/>
      <c r="C50" s="275"/>
      <c r="D50" s="275"/>
      <c r="E50" s="275"/>
      <c r="F50" s="275"/>
      <c r="G50" s="275"/>
      <c r="H50" s="275"/>
      <c r="I50" s="275"/>
      <c r="J50" s="115">
        <v>15129.12</v>
      </c>
      <c r="K50" s="114"/>
      <c r="L50" s="114"/>
      <c r="M50" s="114"/>
      <c r="N50" s="112">
        <f>N33+N39</f>
        <v>457.09950000000003</v>
      </c>
      <c r="O50" s="112" t="s">
        <v>657</v>
      </c>
    </row>
    <row r="51" spans="1:15" x14ac:dyDescent="0.2">
      <c r="N51" s="112">
        <f>N50*31.42</f>
        <v>14362.066290000002</v>
      </c>
      <c r="O51" s="112" t="s">
        <v>664</v>
      </c>
    </row>
    <row r="54" spans="1:15" ht="14.25" x14ac:dyDescent="0.2">
      <c r="A54" s="265" t="s">
        <v>200</v>
      </c>
      <c r="B54" s="273"/>
      <c r="C54" s="273"/>
      <c r="D54" s="273"/>
      <c r="E54" s="273"/>
      <c r="F54" s="273"/>
      <c r="G54" s="273"/>
      <c r="H54" s="273"/>
      <c r="I54" s="273"/>
      <c r="J54" s="273"/>
      <c r="K54" s="273"/>
      <c r="L54" s="273"/>
      <c r="M54" s="273"/>
    </row>
    <row r="55" spans="1:15" ht="14.25" x14ac:dyDescent="0.2">
      <c r="A55" s="267" t="s">
        <v>198</v>
      </c>
      <c r="B55" s="273"/>
      <c r="C55" s="273"/>
      <c r="D55" s="273"/>
      <c r="E55" s="273"/>
      <c r="F55" s="273"/>
      <c r="G55" s="273"/>
      <c r="H55" s="273"/>
      <c r="I55" s="273"/>
      <c r="J55" s="273"/>
      <c r="K55" s="273"/>
      <c r="L55" s="273"/>
      <c r="M55" s="273"/>
    </row>
    <row r="57" spans="1:15" ht="14.25" x14ac:dyDescent="0.2">
      <c r="A57" s="265" t="s">
        <v>199</v>
      </c>
      <c r="B57" s="273"/>
      <c r="C57" s="273"/>
      <c r="D57" s="273"/>
      <c r="E57" s="273"/>
      <c r="F57" s="273"/>
      <c r="G57" s="273"/>
      <c r="H57" s="273"/>
      <c r="I57" s="273"/>
      <c r="J57" s="273"/>
      <c r="K57" s="273"/>
      <c r="L57" s="273"/>
      <c r="M57" s="273"/>
    </row>
    <row r="58" spans="1:15" ht="14.25" x14ac:dyDescent="0.2">
      <c r="A58" s="267" t="s">
        <v>198</v>
      </c>
      <c r="B58" s="273"/>
      <c r="C58" s="273"/>
      <c r="D58" s="273"/>
      <c r="E58" s="273"/>
      <c r="F58" s="273"/>
      <c r="G58" s="273"/>
      <c r="H58" s="273"/>
      <c r="I58" s="273"/>
      <c r="J58" s="273"/>
      <c r="K58" s="273"/>
      <c r="L58" s="273"/>
      <c r="M58" s="273"/>
    </row>
  </sheetData>
  <mergeCells count="50">
    <mergeCell ref="A50:I50"/>
    <mergeCell ref="A54:M54"/>
    <mergeCell ref="A55:M55"/>
    <mergeCell ref="A57:M57"/>
    <mergeCell ref="A58:M58"/>
    <mergeCell ref="A49:I49"/>
    <mergeCell ref="A38:I38"/>
    <mergeCell ref="A39:I39"/>
    <mergeCell ref="A40:I40"/>
    <mergeCell ref="A41:I41"/>
    <mergeCell ref="A42:I42"/>
    <mergeCell ref="A43:I43"/>
    <mergeCell ref="A44:I44"/>
    <mergeCell ref="A45:I45"/>
    <mergeCell ref="A46:I46"/>
    <mergeCell ref="A47:I47"/>
    <mergeCell ref="A48:I48"/>
    <mergeCell ref="A37:I37"/>
    <mergeCell ref="J19:M19"/>
    <mergeCell ref="F20:F21"/>
    <mergeCell ref="G20:I20"/>
    <mergeCell ref="J20:J21"/>
    <mergeCell ref="K20:M20"/>
    <mergeCell ref="A23:M23"/>
    <mergeCell ref="A28:M28"/>
    <mergeCell ref="A33:I33"/>
    <mergeCell ref="A34:I34"/>
    <mergeCell ref="A35:I35"/>
    <mergeCell ref="A36:I36"/>
    <mergeCell ref="E17:F17"/>
    <mergeCell ref="E18:F18"/>
    <mergeCell ref="A19:A21"/>
    <mergeCell ref="B19:B21"/>
    <mergeCell ref="C19:C21"/>
    <mergeCell ref="D19:D21"/>
    <mergeCell ref="E19:E21"/>
    <mergeCell ref="F19:I19"/>
    <mergeCell ref="E16:F16"/>
    <mergeCell ref="A1:D1"/>
    <mergeCell ref="H1:M1"/>
    <mergeCell ref="A2:D2"/>
    <mergeCell ref="H2:M2"/>
    <mergeCell ref="H3:M3"/>
    <mergeCell ref="A4:D4"/>
    <mergeCell ref="H4:M4"/>
    <mergeCell ref="A5:D5"/>
    <mergeCell ref="H5:M5"/>
    <mergeCell ref="A6:M6"/>
    <mergeCell ref="C12:M12"/>
    <mergeCell ref="C15:M15"/>
  </mergeCells>
  <pageMargins left="0.31496062992125984" right="0.31496062992125984" top="0.55118110236220474" bottom="0.35433070866141736" header="0" footer="0"/>
  <pageSetup paperSize="9" scale="9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16"/>
  <sheetViews>
    <sheetView workbookViewId="0">
      <selection activeCell="C10" sqref="C10"/>
    </sheetView>
  </sheetViews>
  <sheetFormatPr defaultRowHeight="15" x14ac:dyDescent="0.25"/>
  <cols>
    <col min="1" max="1" width="9.140625" style="175"/>
    <col min="2" max="2" width="27.5703125" style="175" customWidth="1"/>
    <col min="3" max="3" width="29" style="175" customWidth="1"/>
    <col min="4" max="4" width="35.28515625" style="175" customWidth="1"/>
    <col min="5" max="5" width="18" style="175" customWidth="1"/>
    <col min="6" max="16384" width="9.140625" style="175"/>
  </cols>
  <sheetData>
    <row r="2" spans="1:5" x14ac:dyDescent="0.25">
      <c r="A2" s="217" t="s">
        <v>675</v>
      </c>
      <c r="B2" s="217"/>
      <c r="C2" s="217"/>
      <c r="D2" s="217"/>
      <c r="E2" s="217"/>
    </row>
    <row r="3" spans="1:5" x14ac:dyDescent="0.25">
      <c r="A3" s="218" t="s">
        <v>676</v>
      </c>
      <c r="B3" s="218"/>
      <c r="C3" s="218"/>
      <c r="D3" s="218"/>
      <c r="E3" s="218"/>
    </row>
    <row r="4" spans="1:5" ht="29.25" customHeight="1" x14ac:dyDescent="0.25">
      <c r="A4" s="276" t="s">
        <v>187</v>
      </c>
      <c r="B4" s="276"/>
      <c r="C4" s="276"/>
      <c r="D4" s="276"/>
      <c r="E4" s="276"/>
    </row>
    <row r="5" spans="1:5" x14ac:dyDescent="0.25">
      <c r="A5" s="177" t="s">
        <v>677</v>
      </c>
      <c r="B5" s="178"/>
      <c r="C5" s="178"/>
      <c r="D5" s="178"/>
      <c r="E5" s="178"/>
    </row>
    <row r="6" spans="1:5" x14ac:dyDescent="0.25">
      <c r="A6" s="179" t="s">
        <v>684</v>
      </c>
      <c r="B6" s="176"/>
      <c r="C6" s="180"/>
      <c r="D6" s="180"/>
      <c r="E6" s="181"/>
    </row>
    <row r="7" spans="1:5" ht="72" x14ac:dyDescent="0.25">
      <c r="A7" s="182" t="s">
        <v>166</v>
      </c>
      <c r="B7" s="183" t="s">
        <v>678</v>
      </c>
      <c r="C7" s="183" t="s">
        <v>679</v>
      </c>
      <c r="D7" s="184" t="s">
        <v>680</v>
      </c>
      <c r="E7" s="184" t="s">
        <v>681</v>
      </c>
    </row>
    <row r="8" spans="1:5" x14ac:dyDescent="0.25">
      <c r="A8" s="185">
        <v>1</v>
      </c>
      <c r="B8" s="186">
        <v>2</v>
      </c>
      <c r="C8" s="186">
        <v>3</v>
      </c>
      <c r="D8" s="185">
        <v>4</v>
      </c>
      <c r="E8" s="185">
        <v>5</v>
      </c>
    </row>
    <row r="9" spans="1:5" x14ac:dyDescent="0.25">
      <c r="A9" s="277" t="s">
        <v>682</v>
      </c>
      <c r="B9" s="278"/>
      <c r="C9" s="278"/>
      <c r="D9" s="278"/>
      <c r="E9" s="278"/>
    </row>
    <row r="10" spans="1:5" ht="51" x14ac:dyDescent="0.25">
      <c r="A10" s="187">
        <v>1</v>
      </c>
      <c r="B10" s="188" t="s">
        <v>688</v>
      </c>
      <c r="C10" s="189" t="s">
        <v>686</v>
      </c>
      <c r="D10" s="190" t="s">
        <v>687</v>
      </c>
      <c r="E10" s="191">
        <f>(530.71+0.158*12.36)*0.12*0.3</f>
        <v>19.175863680000003</v>
      </c>
    </row>
    <row r="11" spans="1:5" x14ac:dyDescent="0.25">
      <c r="A11" s="187"/>
      <c r="B11" s="213" t="s">
        <v>104</v>
      </c>
      <c r="C11" s="214"/>
      <c r="D11" s="214"/>
      <c r="E11" s="192">
        <f>E10</f>
        <v>19.175863680000003</v>
      </c>
    </row>
    <row r="12" spans="1:5" x14ac:dyDescent="0.25">
      <c r="A12" s="187"/>
      <c r="B12" s="219" t="s">
        <v>685</v>
      </c>
      <c r="C12" s="220"/>
      <c r="D12" s="220"/>
      <c r="E12" s="191">
        <f>E11*5.94</f>
        <v>113.90463025920002</v>
      </c>
    </row>
    <row r="13" spans="1:5" x14ac:dyDescent="0.25">
      <c r="A13" s="193"/>
      <c r="B13" s="213" t="s">
        <v>683</v>
      </c>
      <c r="C13" s="214"/>
      <c r="D13" s="214"/>
      <c r="E13" s="194">
        <f>E12</f>
        <v>113.90463025920002</v>
      </c>
    </row>
    <row r="14" spans="1:5" x14ac:dyDescent="0.25">
      <c r="A14" s="195"/>
      <c r="B14" s="195"/>
      <c r="C14" s="195"/>
      <c r="D14" s="195"/>
      <c r="E14" s="195"/>
    </row>
    <row r="15" spans="1:5" x14ac:dyDescent="0.25">
      <c r="A15" s="195"/>
      <c r="B15" s="195"/>
      <c r="C15" s="195"/>
      <c r="D15" s="195"/>
      <c r="E15" s="195"/>
    </row>
    <row r="16" spans="1:5" x14ac:dyDescent="0.25">
      <c r="A16" s="195"/>
      <c r="B16" s="195"/>
      <c r="C16" s="195"/>
      <c r="D16" s="195"/>
      <c r="E16" s="195"/>
    </row>
  </sheetData>
  <mergeCells count="7">
    <mergeCell ref="B13:D13"/>
    <mergeCell ref="A4:E4"/>
    <mergeCell ref="A2:E2"/>
    <mergeCell ref="A3:E3"/>
    <mergeCell ref="A9:E9"/>
    <mergeCell ref="B11:D11"/>
    <mergeCell ref="B12:D12"/>
  </mergeCell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F21"/>
  <sheetViews>
    <sheetView workbookViewId="0">
      <selection activeCell="D2" sqref="D2:E2"/>
    </sheetView>
  </sheetViews>
  <sheetFormatPr defaultRowHeight="15" x14ac:dyDescent="0.25"/>
  <cols>
    <col min="1" max="1" width="9.140625" style="175"/>
    <col min="2" max="2" width="27.5703125" style="175" customWidth="1"/>
    <col min="3" max="3" width="29" style="175" customWidth="1"/>
    <col min="4" max="4" width="35.28515625" style="175" customWidth="1"/>
    <col min="5" max="5" width="18" style="175" customWidth="1"/>
    <col min="6" max="16384" width="9.140625" style="175"/>
  </cols>
  <sheetData>
    <row r="1" spans="1:6" x14ac:dyDescent="0.25">
      <c r="D1" s="208"/>
      <c r="E1" s="208" t="s">
        <v>710</v>
      </c>
      <c r="F1" s="208"/>
    </row>
    <row r="2" spans="1:6" ht="15" customHeight="1" x14ac:dyDescent="0.25">
      <c r="D2" s="216" t="s">
        <v>709</v>
      </c>
      <c r="E2" s="216"/>
      <c r="F2" s="206"/>
    </row>
    <row r="3" spans="1:6" ht="18" customHeight="1" x14ac:dyDescent="0.25">
      <c r="D3" s="207"/>
      <c r="E3" s="207"/>
      <c r="F3" s="206"/>
    </row>
    <row r="4" spans="1:6" x14ac:dyDescent="0.25">
      <c r="A4" s="217" t="s">
        <v>675</v>
      </c>
      <c r="B4" s="217"/>
      <c r="C4" s="217"/>
      <c r="D4" s="217"/>
      <c r="E4" s="217"/>
    </row>
    <row r="5" spans="1:6" x14ac:dyDescent="0.25">
      <c r="A5" s="218" t="s">
        <v>676</v>
      </c>
      <c r="B5" s="218"/>
      <c r="C5" s="218"/>
      <c r="D5" s="218"/>
      <c r="E5" s="218"/>
    </row>
    <row r="6" spans="1:6" ht="29.25" customHeight="1" x14ac:dyDescent="0.25">
      <c r="A6" s="215" t="s">
        <v>187</v>
      </c>
      <c r="B6" s="215"/>
      <c r="C6" s="215"/>
      <c r="D6" s="215"/>
      <c r="E6" s="215"/>
    </row>
    <row r="7" spans="1:6" x14ac:dyDescent="0.25">
      <c r="A7" s="177" t="s">
        <v>677</v>
      </c>
      <c r="B7" s="178"/>
      <c r="C7" s="178"/>
      <c r="D7" s="178"/>
      <c r="E7" s="178"/>
    </row>
    <row r="8" spans="1:6" x14ac:dyDescent="0.25">
      <c r="A8" s="179" t="s">
        <v>684</v>
      </c>
      <c r="B8" s="176"/>
      <c r="C8" s="180"/>
      <c r="D8" s="180"/>
      <c r="E8" s="181"/>
    </row>
    <row r="9" spans="1:6" ht="72" x14ac:dyDescent="0.25">
      <c r="A9" s="182" t="s">
        <v>166</v>
      </c>
      <c r="B9" s="183" t="s">
        <v>678</v>
      </c>
      <c r="C9" s="183" t="s">
        <v>679</v>
      </c>
      <c r="D9" s="184" t="s">
        <v>680</v>
      </c>
      <c r="E9" s="184" t="s">
        <v>681</v>
      </c>
    </row>
    <row r="10" spans="1:6" x14ac:dyDescent="0.25">
      <c r="A10" s="185">
        <v>1</v>
      </c>
      <c r="B10" s="186">
        <v>2</v>
      </c>
      <c r="C10" s="186">
        <v>3</v>
      </c>
      <c r="D10" s="185">
        <v>4</v>
      </c>
      <c r="E10" s="185">
        <v>5</v>
      </c>
    </row>
    <row r="11" spans="1:6" ht="51" x14ac:dyDescent="0.25">
      <c r="A11" s="187">
        <v>1</v>
      </c>
      <c r="B11" s="188" t="s">
        <v>708</v>
      </c>
      <c r="C11" s="189" t="s">
        <v>686</v>
      </c>
      <c r="D11" s="190" t="s">
        <v>687</v>
      </c>
      <c r="E11" s="191">
        <f>(530.71+0.158*12.36)*0.12*0.3</f>
        <v>19.175863680000003</v>
      </c>
    </row>
    <row r="12" spans="1:6" x14ac:dyDescent="0.25">
      <c r="A12" s="187"/>
      <c r="B12" s="213" t="s">
        <v>104</v>
      </c>
      <c r="C12" s="214"/>
      <c r="D12" s="214"/>
      <c r="E12" s="192">
        <f>E11</f>
        <v>19.175863680000003</v>
      </c>
    </row>
    <row r="13" spans="1:6" x14ac:dyDescent="0.25">
      <c r="A13" s="187"/>
      <c r="B13" s="219" t="s">
        <v>685</v>
      </c>
      <c r="C13" s="220"/>
      <c r="D13" s="220"/>
      <c r="E13" s="191">
        <f>E12*5.94</f>
        <v>113.90463025920002</v>
      </c>
    </row>
    <row r="14" spans="1:6" x14ac:dyDescent="0.25">
      <c r="A14" s="193"/>
      <c r="B14" s="213" t="s">
        <v>683</v>
      </c>
      <c r="C14" s="214"/>
      <c r="D14" s="214"/>
      <c r="E14" s="194">
        <f>E13</f>
        <v>113.90463025920002</v>
      </c>
    </row>
    <row r="15" spans="1:6" x14ac:dyDescent="0.25">
      <c r="A15" s="195"/>
      <c r="B15" s="195"/>
      <c r="C15" s="195"/>
      <c r="D15" s="195"/>
      <c r="E15" s="195"/>
    </row>
    <row r="16" spans="1:6" x14ac:dyDescent="0.25">
      <c r="A16" s="195"/>
      <c r="B16" s="195"/>
      <c r="C16" s="195"/>
      <c r="D16" s="195"/>
      <c r="E16" s="195"/>
    </row>
    <row r="17" spans="1:5" x14ac:dyDescent="0.25">
      <c r="A17" s="195"/>
      <c r="B17" s="203" t="s">
        <v>707</v>
      </c>
      <c r="C17" s="203"/>
      <c r="E17" s="203" t="s">
        <v>706</v>
      </c>
    </row>
    <row r="18" spans="1:5" x14ac:dyDescent="0.25">
      <c r="B18" s="203"/>
      <c r="C18" s="203"/>
      <c r="E18" s="203"/>
    </row>
    <row r="19" spans="1:5" x14ac:dyDescent="0.25">
      <c r="B19" s="203" t="s">
        <v>705</v>
      </c>
      <c r="C19" s="204"/>
      <c r="E19" s="203" t="s">
        <v>704</v>
      </c>
    </row>
    <row r="20" spans="1:5" x14ac:dyDescent="0.25">
      <c r="B20" s="203"/>
      <c r="C20" s="203"/>
      <c r="E20" s="205"/>
    </row>
    <row r="21" spans="1:5" x14ac:dyDescent="0.25">
      <c r="B21" s="203" t="s">
        <v>701</v>
      </c>
      <c r="C21" s="204"/>
      <c r="E21" s="203" t="s">
        <v>703</v>
      </c>
    </row>
  </sheetData>
  <mergeCells count="7">
    <mergeCell ref="B14:D14"/>
    <mergeCell ref="A6:E6"/>
    <mergeCell ref="D2:E2"/>
    <mergeCell ref="A4:E4"/>
    <mergeCell ref="A5:E5"/>
    <mergeCell ref="B12:D12"/>
    <mergeCell ref="B13:D13"/>
  </mergeCells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showOutlineSymbols="0" showWhiteSpace="0" zoomScale="70" zoomScaleNormal="70" workbookViewId="0">
      <selection activeCell="C13" sqref="C13"/>
    </sheetView>
  </sheetViews>
  <sheetFormatPr defaultColWidth="8.85546875" defaultRowHeight="15.75" x14ac:dyDescent="0.25"/>
  <cols>
    <col min="1" max="1" width="10.85546875" style="3" customWidth="1"/>
    <col min="2" max="2" width="66.28515625" style="3" customWidth="1"/>
    <col min="3" max="3" width="66.7109375" style="3" bestFit="1" customWidth="1"/>
    <col min="4" max="8" width="16.7109375" style="3" bestFit="1" customWidth="1"/>
    <col min="9" max="9" width="11.140625" style="3" bestFit="1" customWidth="1"/>
    <col min="10" max="10" width="8.85546875" style="11"/>
    <col min="11" max="11" width="8.85546875" style="3"/>
    <col min="12" max="12" width="12.5703125" style="3" customWidth="1"/>
    <col min="13" max="16384" width="8.85546875" style="3"/>
  </cols>
  <sheetData>
    <row r="1" spans="1:10" x14ac:dyDescent="0.25">
      <c r="A1" s="2"/>
      <c r="B1" s="2"/>
      <c r="C1" s="2"/>
      <c r="D1" s="2"/>
      <c r="E1" s="2"/>
      <c r="F1" s="2"/>
      <c r="G1" s="2"/>
      <c r="H1" s="2" t="s">
        <v>70</v>
      </c>
    </row>
    <row r="2" spans="1:10" ht="45.75" customHeight="1" x14ac:dyDescent="0.25">
      <c r="A2" s="1"/>
      <c r="B2" s="1" t="s">
        <v>71</v>
      </c>
      <c r="C2" s="221" t="e">
        <f>ССР!#REF!</f>
        <v>#REF!</v>
      </c>
      <c r="D2" s="221"/>
      <c r="E2" s="221"/>
      <c r="F2" s="221"/>
      <c r="G2" s="221"/>
      <c r="H2" s="221"/>
    </row>
    <row r="3" spans="1:10" x14ac:dyDescent="0.25">
      <c r="A3" s="86"/>
      <c r="B3" s="86"/>
      <c r="C3" s="86"/>
      <c r="E3" s="86"/>
      <c r="F3" s="86"/>
      <c r="G3" s="86"/>
      <c r="H3" s="86"/>
    </row>
    <row r="4" spans="1:10" x14ac:dyDescent="0.25">
      <c r="A4" s="1"/>
      <c r="B4" s="1"/>
      <c r="C4" s="1"/>
      <c r="D4" s="1"/>
      <c r="E4" s="1"/>
      <c r="F4" s="1"/>
      <c r="G4" s="1"/>
      <c r="H4" s="1"/>
    </row>
    <row r="5" spans="1:10" x14ac:dyDescent="0.25">
      <c r="A5" s="85"/>
      <c r="B5" s="85"/>
      <c r="C5" s="85"/>
      <c r="D5" s="2" t="s">
        <v>72</v>
      </c>
      <c r="E5" s="38" t="s">
        <v>182</v>
      </c>
      <c r="F5" s="85"/>
      <c r="G5" s="85"/>
      <c r="H5" s="85"/>
    </row>
    <row r="6" spans="1:10" x14ac:dyDescent="0.25">
      <c r="A6" s="1"/>
      <c r="B6" s="1"/>
      <c r="C6" s="1"/>
      <c r="D6" s="1"/>
      <c r="E6" s="1"/>
      <c r="F6" s="1"/>
      <c r="G6" s="1"/>
      <c r="H6" s="1"/>
    </row>
    <row r="7" spans="1:10" x14ac:dyDescent="0.25">
      <c r="A7" s="1"/>
      <c r="B7" s="1" t="s">
        <v>74</v>
      </c>
      <c r="C7" s="222" t="s">
        <v>188</v>
      </c>
      <c r="D7" s="222"/>
      <c r="E7" s="222"/>
      <c r="F7" s="222"/>
      <c r="G7" s="1"/>
      <c r="H7" s="1"/>
    </row>
    <row r="8" spans="1:10" x14ac:dyDescent="0.25">
      <c r="A8" s="1"/>
      <c r="B8" s="1"/>
      <c r="C8" s="1"/>
      <c r="D8" s="1"/>
      <c r="E8" s="1"/>
      <c r="F8" s="1"/>
      <c r="G8" s="1"/>
      <c r="H8" s="1"/>
    </row>
    <row r="9" spans="1:10" x14ac:dyDescent="0.25">
      <c r="A9" s="1" t="s">
        <v>674</v>
      </c>
      <c r="B9" s="1"/>
      <c r="C9" s="1"/>
      <c r="D9" s="1"/>
      <c r="E9" s="1"/>
      <c r="F9" s="1"/>
      <c r="G9" s="1"/>
      <c r="H9" s="1"/>
    </row>
    <row r="10" spans="1:10" ht="23.25" customHeight="1" x14ac:dyDescent="0.25">
      <c r="A10" s="211" t="s">
        <v>26</v>
      </c>
      <c r="B10" s="211" t="s">
        <v>25</v>
      </c>
      <c r="C10" s="211" t="s">
        <v>24</v>
      </c>
      <c r="D10" s="212" t="s">
        <v>48</v>
      </c>
      <c r="E10" s="212"/>
      <c r="F10" s="212"/>
      <c r="G10" s="212"/>
      <c r="H10" s="212" t="s">
        <v>49</v>
      </c>
      <c r="J10" s="3"/>
    </row>
    <row r="11" spans="1:10" ht="54" customHeight="1" x14ac:dyDescent="0.25">
      <c r="A11" s="211" t="s">
        <v>4</v>
      </c>
      <c r="B11" s="211" t="s">
        <v>4</v>
      </c>
      <c r="C11" s="211" t="s">
        <v>4</v>
      </c>
      <c r="D11" s="88" t="s">
        <v>50</v>
      </c>
      <c r="E11" s="88" t="s">
        <v>30</v>
      </c>
      <c r="F11" s="88" t="s">
        <v>51</v>
      </c>
      <c r="G11" s="88" t="s">
        <v>29</v>
      </c>
      <c r="H11" s="212"/>
      <c r="J11" s="3"/>
    </row>
    <row r="12" spans="1:10" x14ac:dyDescent="0.25">
      <c r="A12" s="87">
        <v>1</v>
      </c>
      <c r="B12" s="87">
        <v>2</v>
      </c>
      <c r="C12" s="32">
        <v>3</v>
      </c>
      <c r="D12" s="88">
        <v>4</v>
      </c>
      <c r="E12" s="88">
        <v>5</v>
      </c>
      <c r="F12" s="88">
        <v>6</v>
      </c>
      <c r="G12" s="88">
        <v>7</v>
      </c>
      <c r="H12" s="88">
        <v>8</v>
      </c>
      <c r="J12" s="3"/>
    </row>
    <row r="13" spans="1:10" ht="94.5" customHeight="1" x14ac:dyDescent="0.25">
      <c r="A13" s="53">
        <v>1</v>
      </c>
      <c r="B13" s="105"/>
      <c r="C13" s="54" t="s">
        <v>183</v>
      </c>
      <c r="D13" s="55">
        <v>0</v>
      </c>
      <c r="E13" s="55">
        <f>'Источники ЦИ'!D6</f>
        <v>0</v>
      </c>
      <c r="F13" s="55">
        <v>0</v>
      </c>
      <c r="G13" s="55"/>
      <c r="H13" s="55">
        <f>SUM(D13:G13)</f>
        <v>0</v>
      </c>
    </row>
    <row r="14" spans="1:10" x14ac:dyDescent="0.25">
      <c r="A14" s="87"/>
      <c r="B14" s="12"/>
      <c r="C14" s="12" t="s">
        <v>75</v>
      </c>
      <c r="D14" s="5">
        <f>SUM(D13:D13)</f>
        <v>0</v>
      </c>
      <c r="E14" s="5">
        <f>SUM(E13:E13)</f>
        <v>0</v>
      </c>
      <c r="F14" s="5">
        <f>SUM(F13:F13)</f>
        <v>0</v>
      </c>
      <c r="G14" s="5">
        <f>SUM(G13:G13)</f>
        <v>0</v>
      </c>
      <c r="H14" s="5">
        <f>SUM(H13:H13)</f>
        <v>0</v>
      </c>
    </row>
  </sheetData>
  <mergeCells count="7">
    <mergeCell ref="C2:H2"/>
    <mergeCell ref="C7:F7"/>
    <mergeCell ref="A10:A11"/>
    <mergeCell ref="B10:B11"/>
    <mergeCell ref="C10:C11"/>
    <mergeCell ref="D10:G10"/>
    <mergeCell ref="H10:H11"/>
  </mergeCells>
  <pageMargins left="0.75" right="0.75" top="1" bottom="1" header="0.5" footer="0.5"/>
  <pageSetup paperSize="9" orientation="portrait" horizontalDpi="30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showOutlineSymbols="0" showWhiteSpace="0" zoomScale="70" zoomScaleNormal="70" workbookViewId="0">
      <selection activeCell="C13" sqref="C13"/>
    </sheetView>
  </sheetViews>
  <sheetFormatPr defaultColWidth="8.85546875" defaultRowHeight="15.75" x14ac:dyDescent="0.25"/>
  <cols>
    <col min="1" max="1" width="10.85546875" style="3" customWidth="1"/>
    <col min="2" max="2" width="66.28515625" style="3" customWidth="1"/>
    <col min="3" max="3" width="66.7109375" style="3" bestFit="1" customWidth="1"/>
    <col min="4" max="8" width="16.7109375" style="3" bestFit="1" customWidth="1"/>
    <col min="9" max="9" width="11.140625" style="3" bestFit="1" customWidth="1"/>
    <col min="10" max="10" width="8.85546875" style="11"/>
    <col min="11" max="11" width="8.85546875" style="3"/>
    <col min="12" max="12" width="12.5703125" style="3" customWidth="1"/>
    <col min="13" max="16384" width="8.85546875" style="3"/>
  </cols>
  <sheetData>
    <row r="1" spans="1:10" x14ac:dyDescent="0.25">
      <c r="A1" s="2"/>
      <c r="B1" s="2"/>
      <c r="C1" s="2"/>
      <c r="D1" s="2"/>
      <c r="E1" s="2"/>
      <c r="F1" s="2"/>
      <c r="G1" s="2"/>
      <c r="H1" s="2" t="s">
        <v>70</v>
      </c>
    </row>
    <row r="2" spans="1:10" ht="45.75" customHeight="1" x14ac:dyDescent="0.25">
      <c r="A2" s="1"/>
      <c r="B2" s="1" t="s">
        <v>71</v>
      </c>
      <c r="C2" s="221" t="e">
        <f>ССР!#REF!</f>
        <v>#REF!</v>
      </c>
      <c r="D2" s="221"/>
      <c r="E2" s="221"/>
      <c r="F2" s="221"/>
      <c r="G2" s="221"/>
      <c r="H2" s="221"/>
    </row>
    <row r="3" spans="1:10" x14ac:dyDescent="0.25">
      <c r="A3" s="30"/>
      <c r="B3" s="30"/>
      <c r="C3" s="30"/>
      <c r="E3" s="30"/>
      <c r="F3" s="30"/>
      <c r="G3" s="30"/>
      <c r="H3" s="30"/>
    </row>
    <row r="4" spans="1:10" x14ac:dyDescent="0.25">
      <c r="A4" s="1"/>
      <c r="B4" s="1"/>
      <c r="C4" s="1"/>
      <c r="D4" s="1"/>
      <c r="E4" s="1"/>
      <c r="F4" s="1"/>
      <c r="G4" s="1"/>
      <c r="H4" s="1"/>
    </row>
    <row r="5" spans="1:10" x14ac:dyDescent="0.25">
      <c r="A5" s="28"/>
      <c r="B5" s="28"/>
      <c r="C5" s="28"/>
      <c r="D5" s="2" t="s">
        <v>72</v>
      </c>
      <c r="E5" s="38" t="s">
        <v>73</v>
      </c>
      <c r="F5" s="28"/>
      <c r="G5" s="28"/>
      <c r="H5" s="28"/>
    </row>
    <row r="6" spans="1:10" x14ac:dyDescent="0.25">
      <c r="A6" s="1"/>
      <c r="B6" s="1"/>
      <c r="C6" s="1"/>
      <c r="D6" s="1"/>
      <c r="E6" s="1"/>
      <c r="F6" s="1"/>
      <c r="G6" s="1"/>
      <c r="H6" s="1"/>
    </row>
    <row r="7" spans="1:10" x14ac:dyDescent="0.25">
      <c r="A7" s="1"/>
      <c r="B7" s="1" t="s">
        <v>74</v>
      </c>
      <c r="C7" s="222" t="s">
        <v>189</v>
      </c>
      <c r="D7" s="222"/>
      <c r="E7" s="222"/>
      <c r="F7" s="222"/>
      <c r="G7" s="1"/>
      <c r="H7" s="1"/>
    </row>
    <row r="8" spans="1:10" x14ac:dyDescent="0.25">
      <c r="A8" s="1"/>
      <c r="B8" s="1"/>
      <c r="C8" s="1"/>
      <c r="D8" s="1"/>
      <c r="E8" s="1"/>
      <c r="F8" s="1"/>
      <c r="G8" s="1"/>
      <c r="H8" s="1"/>
    </row>
    <row r="9" spans="1:10" x14ac:dyDescent="0.25">
      <c r="A9" s="1" t="s">
        <v>674</v>
      </c>
      <c r="B9" s="1"/>
      <c r="C9" s="1"/>
      <c r="D9" s="1"/>
      <c r="E9" s="1"/>
      <c r="F9" s="1"/>
      <c r="G9" s="1"/>
      <c r="H9" s="1"/>
    </row>
    <row r="10" spans="1:10" ht="23.25" customHeight="1" x14ac:dyDescent="0.25">
      <c r="A10" s="211" t="s">
        <v>26</v>
      </c>
      <c r="B10" s="211" t="s">
        <v>25</v>
      </c>
      <c r="C10" s="211" t="s">
        <v>24</v>
      </c>
      <c r="D10" s="212" t="s">
        <v>48</v>
      </c>
      <c r="E10" s="212"/>
      <c r="F10" s="212"/>
      <c r="G10" s="212"/>
      <c r="H10" s="212" t="s">
        <v>49</v>
      </c>
      <c r="J10" s="3"/>
    </row>
    <row r="11" spans="1:10" ht="54" customHeight="1" x14ac:dyDescent="0.25">
      <c r="A11" s="211" t="s">
        <v>4</v>
      </c>
      <c r="B11" s="211" t="s">
        <v>4</v>
      </c>
      <c r="C11" s="211" t="s">
        <v>4</v>
      </c>
      <c r="D11" s="31" t="s">
        <v>50</v>
      </c>
      <c r="E11" s="31" t="s">
        <v>30</v>
      </c>
      <c r="F11" s="31" t="s">
        <v>51</v>
      </c>
      <c r="G11" s="31" t="s">
        <v>29</v>
      </c>
      <c r="H11" s="212"/>
      <c r="J11" s="3"/>
    </row>
    <row r="12" spans="1:10" x14ac:dyDescent="0.25">
      <c r="A12" s="29">
        <v>1</v>
      </c>
      <c r="B12" s="29">
        <v>2</v>
      </c>
      <c r="C12" s="32">
        <v>3</v>
      </c>
      <c r="D12" s="31">
        <v>4</v>
      </c>
      <c r="E12" s="31">
        <v>5</v>
      </c>
      <c r="F12" s="31">
        <v>6</v>
      </c>
      <c r="G12" s="31">
        <v>7</v>
      </c>
      <c r="H12" s="31">
        <v>8</v>
      </c>
      <c r="J12" s="3"/>
    </row>
    <row r="13" spans="1:10" ht="94.5" customHeight="1" x14ac:dyDescent="0.25">
      <c r="A13" s="53">
        <v>1</v>
      </c>
      <c r="B13" s="53" t="s">
        <v>662</v>
      </c>
      <c r="C13" s="54" t="s">
        <v>80</v>
      </c>
      <c r="D13" s="55">
        <f>'Источники ЦИ'!D8</f>
        <v>43.03684358000001</v>
      </c>
      <c r="E13" s="55">
        <f>'Источники ЦИ'!D9</f>
        <v>26.153877527733325</v>
      </c>
      <c r="F13" s="55">
        <f>'Источники ЦИ'!D10</f>
        <v>157.5</v>
      </c>
      <c r="G13" s="55"/>
      <c r="H13" s="55">
        <f>SUM(D13:G13)</f>
        <v>226.69072110773334</v>
      </c>
    </row>
    <row r="14" spans="1:10" x14ac:dyDescent="0.25">
      <c r="A14" s="29"/>
      <c r="B14" s="12"/>
      <c r="C14" s="12" t="s">
        <v>75</v>
      </c>
      <c r="D14" s="5">
        <f>SUM(D13:D13)</f>
        <v>43.03684358000001</v>
      </c>
      <c r="E14" s="5">
        <f>SUM(E13:E13)</f>
        <v>26.153877527733325</v>
      </c>
      <c r="F14" s="5">
        <f>SUM(F13:F13)</f>
        <v>157.5</v>
      </c>
      <c r="G14" s="5">
        <f>SUM(G13:G13)</f>
        <v>0</v>
      </c>
      <c r="H14" s="5">
        <f>SUM(H13:H13)</f>
        <v>226.69072110773334</v>
      </c>
    </row>
  </sheetData>
  <mergeCells count="7">
    <mergeCell ref="C2:H2"/>
    <mergeCell ref="A10:A11"/>
    <mergeCell ref="B10:B11"/>
    <mergeCell ref="C10:C11"/>
    <mergeCell ref="D10:G10"/>
    <mergeCell ref="H10:H11"/>
    <mergeCell ref="C7:F7"/>
  </mergeCells>
  <pageMargins left="0.75" right="0.75" top="1" bottom="1" header="0.5" footer="0.5"/>
  <pageSetup paperSize="9" orientation="portrait" horizontalDpi="30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OutlineSymbols="0" showWhiteSpace="0" zoomScale="70" zoomScaleNormal="70" workbookViewId="0">
      <selection activeCell="C12" sqref="C12"/>
    </sheetView>
  </sheetViews>
  <sheetFormatPr defaultColWidth="8.85546875" defaultRowHeight="15.75" x14ac:dyDescent="0.25"/>
  <cols>
    <col min="1" max="1" width="10.85546875" style="3" customWidth="1"/>
    <col min="2" max="2" width="66.28515625" style="3" customWidth="1"/>
    <col min="3" max="3" width="66.7109375" style="3" bestFit="1" customWidth="1"/>
    <col min="4" max="8" width="16.7109375" style="3" bestFit="1" customWidth="1"/>
    <col min="9" max="9" width="11.140625" style="3" bestFit="1" customWidth="1"/>
    <col min="10" max="10" width="8.85546875" style="11"/>
    <col min="11" max="11" width="8.85546875" style="3"/>
    <col min="12" max="12" width="12.5703125" style="3" customWidth="1"/>
    <col min="13" max="16384" width="8.85546875" style="3"/>
  </cols>
  <sheetData>
    <row r="1" spans="1:10" x14ac:dyDescent="0.25">
      <c r="A1" s="2"/>
      <c r="B1" s="2"/>
      <c r="C1" s="2"/>
      <c r="D1" s="2"/>
      <c r="E1" s="2"/>
      <c r="F1" s="2"/>
      <c r="G1" s="2"/>
      <c r="H1" s="2" t="s">
        <v>70</v>
      </c>
    </row>
    <row r="2" spans="1:10" ht="36" customHeight="1" x14ac:dyDescent="0.25">
      <c r="A2" s="1"/>
      <c r="B2" s="1" t="s">
        <v>71</v>
      </c>
      <c r="C2" s="221" t="e">
        <f>ССР!#REF!</f>
        <v>#REF!</v>
      </c>
      <c r="D2" s="221"/>
      <c r="E2" s="221"/>
      <c r="F2" s="221"/>
      <c r="G2" s="221"/>
      <c r="H2" s="221"/>
    </row>
    <row r="3" spans="1:10" x14ac:dyDescent="0.25">
      <c r="A3" s="30"/>
      <c r="B3" s="30"/>
      <c r="C3" s="30"/>
      <c r="E3" s="30"/>
      <c r="F3" s="30"/>
      <c r="G3" s="30"/>
      <c r="H3" s="30"/>
    </row>
    <row r="4" spans="1:10" x14ac:dyDescent="0.25">
      <c r="A4" s="1"/>
      <c r="B4" s="1"/>
      <c r="C4" s="1"/>
      <c r="D4" s="1"/>
      <c r="E4" s="1"/>
      <c r="F4" s="1"/>
      <c r="G4" s="1"/>
      <c r="H4" s="1"/>
    </row>
    <row r="5" spans="1:10" x14ac:dyDescent="0.25">
      <c r="A5" s="28"/>
      <c r="B5" s="28"/>
      <c r="C5" s="28"/>
      <c r="D5" s="2" t="s">
        <v>72</v>
      </c>
      <c r="E5" s="38" t="s">
        <v>44</v>
      </c>
      <c r="F5" s="28"/>
      <c r="G5" s="28"/>
      <c r="H5" s="28"/>
    </row>
    <row r="6" spans="1:10" x14ac:dyDescent="0.25">
      <c r="A6" s="1"/>
      <c r="B6" s="1"/>
      <c r="C6" s="1"/>
      <c r="D6" s="1"/>
      <c r="E6" s="1"/>
      <c r="F6" s="1"/>
      <c r="G6" s="1"/>
      <c r="H6" s="1"/>
    </row>
    <row r="7" spans="1:10" x14ac:dyDescent="0.25">
      <c r="A7" s="1"/>
      <c r="B7" s="1" t="s">
        <v>74</v>
      </c>
      <c r="C7" s="27" t="s">
        <v>43</v>
      </c>
      <c r="D7" s="1"/>
      <c r="E7" s="1"/>
      <c r="F7" s="1"/>
      <c r="G7" s="1"/>
      <c r="H7" s="1"/>
    </row>
    <row r="8" spans="1:10" x14ac:dyDescent="0.25">
      <c r="A8" s="1"/>
      <c r="B8" s="1"/>
      <c r="C8" s="1"/>
      <c r="D8" s="1"/>
      <c r="E8" s="1"/>
      <c r="F8" s="1"/>
      <c r="G8" s="1"/>
      <c r="H8" s="1"/>
    </row>
    <row r="9" spans="1:10" x14ac:dyDescent="0.25">
      <c r="A9" s="1" t="s">
        <v>674</v>
      </c>
      <c r="B9" s="1"/>
      <c r="C9" s="1"/>
      <c r="D9" s="1"/>
      <c r="E9" s="1"/>
      <c r="F9" s="1"/>
      <c r="G9" s="1"/>
      <c r="H9" s="1"/>
    </row>
    <row r="10" spans="1:10" ht="13.15" customHeight="1" x14ac:dyDescent="0.25">
      <c r="A10" s="211" t="s">
        <v>26</v>
      </c>
      <c r="B10" s="211" t="s">
        <v>25</v>
      </c>
      <c r="C10" s="211" t="s">
        <v>24</v>
      </c>
      <c r="D10" s="212" t="s">
        <v>122</v>
      </c>
      <c r="E10" s="212"/>
      <c r="F10" s="212"/>
      <c r="G10" s="212"/>
      <c r="H10" s="212" t="s">
        <v>124</v>
      </c>
      <c r="J10" s="3"/>
    </row>
    <row r="11" spans="1:10" ht="45.75" customHeight="1" x14ac:dyDescent="0.25">
      <c r="A11" s="211" t="s">
        <v>4</v>
      </c>
      <c r="B11" s="211" t="s">
        <v>4</v>
      </c>
      <c r="C11" s="211" t="s">
        <v>4</v>
      </c>
      <c r="D11" s="31" t="s">
        <v>50</v>
      </c>
      <c r="E11" s="31" t="s">
        <v>30</v>
      </c>
      <c r="F11" s="31" t="s">
        <v>51</v>
      </c>
      <c r="G11" s="31" t="s">
        <v>29</v>
      </c>
      <c r="H11" s="212"/>
      <c r="J11" s="3"/>
    </row>
    <row r="12" spans="1:10" x14ac:dyDescent="0.25">
      <c r="A12" s="29">
        <v>1</v>
      </c>
      <c r="B12" s="29">
        <v>2</v>
      </c>
      <c r="C12" s="32">
        <v>3</v>
      </c>
      <c r="D12" s="31">
        <v>4</v>
      </c>
      <c r="E12" s="31">
        <v>5</v>
      </c>
      <c r="F12" s="31">
        <v>6</v>
      </c>
      <c r="G12" s="31">
        <v>7</v>
      </c>
      <c r="H12" s="31">
        <v>8</v>
      </c>
      <c r="J12" s="3"/>
    </row>
    <row r="13" spans="1:10" ht="105" customHeight="1" x14ac:dyDescent="0.25">
      <c r="A13" s="49">
        <v>1</v>
      </c>
      <c r="B13" s="8" t="s">
        <v>661</v>
      </c>
      <c r="C13" s="50" t="s">
        <v>165</v>
      </c>
      <c r="D13" s="51"/>
      <c r="E13" s="51"/>
      <c r="F13" s="51"/>
      <c r="G13" s="52">
        <f>'Источники ЦИ'!D11</f>
        <v>14.362066290000003</v>
      </c>
      <c r="H13" s="52">
        <f t="shared" ref="H13:H17" si="0">SUM(D13:G13)</f>
        <v>14.362066290000003</v>
      </c>
    </row>
    <row r="14" spans="1:10" ht="0.75" hidden="1" customHeight="1" x14ac:dyDescent="0.25">
      <c r="A14" s="49">
        <v>2</v>
      </c>
      <c r="B14" s="83" t="s">
        <v>127</v>
      </c>
      <c r="C14" s="50" t="s">
        <v>87</v>
      </c>
      <c r="D14" s="51"/>
      <c r="E14" s="51"/>
      <c r="F14" s="51"/>
      <c r="G14" s="52">
        <f>'Источники ЦИ'!D37</f>
        <v>0</v>
      </c>
      <c r="H14" s="52">
        <f t="shared" si="0"/>
        <v>0</v>
      </c>
    </row>
    <row r="15" spans="1:10" ht="102.75" hidden="1" customHeight="1" x14ac:dyDescent="0.25">
      <c r="A15" s="49">
        <v>3</v>
      </c>
      <c r="B15" s="83" t="s">
        <v>94</v>
      </c>
      <c r="C15" s="50" t="s">
        <v>88</v>
      </c>
      <c r="D15" s="51"/>
      <c r="E15" s="51"/>
      <c r="F15" s="51"/>
      <c r="G15" s="52">
        <f>'Источники ЦИ'!D22</f>
        <v>0</v>
      </c>
      <c r="H15" s="52">
        <f t="shared" si="0"/>
        <v>0</v>
      </c>
    </row>
    <row r="16" spans="1:10" ht="89.25" hidden="1" customHeight="1" x14ac:dyDescent="0.25">
      <c r="A16" s="49">
        <v>4</v>
      </c>
      <c r="B16" s="8" t="s">
        <v>120</v>
      </c>
      <c r="C16" s="50" t="s">
        <v>118</v>
      </c>
      <c r="D16" s="51"/>
      <c r="E16" s="51"/>
      <c r="F16" s="51"/>
      <c r="G16" s="52">
        <f>'Источники ЦИ'!D27</f>
        <v>0</v>
      </c>
      <c r="H16" s="52">
        <f t="shared" si="0"/>
        <v>0</v>
      </c>
    </row>
    <row r="17" spans="1:8" ht="95.25" hidden="1" customHeight="1" x14ac:dyDescent="0.25">
      <c r="A17" s="49">
        <v>5</v>
      </c>
      <c r="B17" s="49" t="s">
        <v>94</v>
      </c>
      <c r="C17" s="50" t="s">
        <v>119</v>
      </c>
      <c r="D17" s="51"/>
      <c r="E17" s="51"/>
      <c r="F17" s="51"/>
      <c r="G17" s="52">
        <f>'Источники ЦИ'!D32</f>
        <v>0</v>
      </c>
      <c r="H17" s="52">
        <f t="shared" si="0"/>
        <v>0</v>
      </c>
    </row>
    <row r="18" spans="1:8" x14ac:dyDescent="0.25">
      <c r="A18" s="29"/>
      <c r="B18" s="12"/>
      <c r="C18" s="12" t="s">
        <v>75</v>
      </c>
      <c r="D18" s="5">
        <f>SUM(D13:D15)</f>
        <v>0</v>
      </c>
      <c r="E18" s="5">
        <f>SUM(E13:E15)</f>
        <v>0</v>
      </c>
      <c r="F18" s="5">
        <f>SUM(F13:F15)</f>
        <v>0</v>
      </c>
      <c r="G18" s="5">
        <f>SUM(G13:G17)</f>
        <v>14.362066290000003</v>
      </c>
      <c r="H18" s="5">
        <f>SUM(H13:H17)</f>
        <v>14.362066290000003</v>
      </c>
    </row>
  </sheetData>
  <mergeCells count="6">
    <mergeCell ref="C2:H2"/>
    <mergeCell ref="A10:A11"/>
    <mergeCell ref="B10:B11"/>
    <mergeCell ref="C10:C11"/>
    <mergeCell ref="D10:G10"/>
    <mergeCell ref="H10:H11"/>
  </mergeCells>
  <pageMargins left="0.75" right="0.75" top="1" bottom="1" header="0.5" footer="0.5"/>
  <pageSetup paperSize="9" orientation="portrait" horizontalDpi="30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showOutlineSymbols="0" showWhiteSpace="0" zoomScale="70" zoomScaleNormal="70" workbookViewId="0">
      <selection activeCell="C14" sqref="C14"/>
    </sheetView>
  </sheetViews>
  <sheetFormatPr defaultColWidth="8.85546875" defaultRowHeight="15.75" x14ac:dyDescent="0.25"/>
  <cols>
    <col min="1" max="1" width="10.85546875" style="3" customWidth="1"/>
    <col min="2" max="2" width="66.28515625" style="3" customWidth="1"/>
    <col min="3" max="3" width="66.7109375" style="3" bestFit="1" customWidth="1"/>
    <col min="4" max="8" width="16.7109375" style="3" bestFit="1" customWidth="1"/>
    <col min="9" max="9" width="11.140625" style="3" bestFit="1" customWidth="1"/>
    <col min="10" max="10" width="8.85546875" style="11"/>
    <col min="11" max="11" width="8.85546875" style="3"/>
    <col min="12" max="12" width="12.5703125" style="3" customWidth="1"/>
    <col min="13" max="16384" width="8.85546875" style="3"/>
  </cols>
  <sheetData>
    <row r="1" spans="1:10" x14ac:dyDescent="0.25">
      <c r="A1" s="2"/>
      <c r="B1" s="2"/>
      <c r="C1" s="2"/>
      <c r="D1" s="2"/>
      <c r="E1" s="2"/>
      <c r="F1" s="2"/>
      <c r="G1" s="2"/>
      <c r="H1" s="2" t="s">
        <v>70</v>
      </c>
    </row>
    <row r="2" spans="1:10" ht="26.25" customHeight="1" x14ac:dyDescent="0.25">
      <c r="A2" s="1"/>
      <c r="B2" s="1" t="s">
        <v>71</v>
      </c>
      <c r="C2" s="221" t="e">
        <f>ССР!#REF!</f>
        <v>#REF!</v>
      </c>
      <c r="D2" s="221"/>
      <c r="E2" s="221"/>
      <c r="F2" s="221"/>
      <c r="G2" s="221"/>
      <c r="H2" s="221"/>
    </row>
    <row r="3" spans="1:10" x14ac:dyDescent="0.25">
      <c r="A3" s="1"/>
      <c r="B3" s="1"/>
      <c r="C3" s="1"/>
      <c r="D3" s="1"/>
      <c r="E3" s="1"/>
      <c r="F3" s="1"/>
      <c r="G3" s="1"/>
      <c r="H3" s="1"/>
    </row>
    <row r="4" spans="1:10" x14ac:dyDescent="0.25">
      <c r="A4" s="1"/>
      <c r="B4" s="1"/>
      <c r="C4" s="1"/>
      <c r="D4" s="1"/>
      <c r="E4" s="1"/>
      <c r="F4" s="1"/>
      <c r="G4" s="1"/>
      <c r="H4" s="1"/>
    </row>
    <row r="5" spans="1:10" x14ac:dyDescent="0.25">
      <c r="A5" s="28"/>
      <c r="B5" s="28"/>
      <c r="C5" s="28"/>
      <c r="D5" s="2" t="s">
        <v>72</v>
      </c>
      <c r="E5" s="38" t="s">
        <v>76</v>
      </c>
      <c r="F5" s="28"/>
      <c r="G5" s="28"/>
      <c r="H5" s="28"/>
    </row>
    <row r="6" spans="1:10" x14ac:dyDescent="0.25">
      <c r="A6" s="1"/>
      <c r="B6" s="1"/>
      <c r="C6" s="1"/>
      <c r="D6" s="1"/>
      <c r="E6" s="1"/>
      <c r="F6" s="1"/>
      <c r="G6" s="1"/>
      <c r="H6" s="1"/>
    </row>
    <row r="7" spans="1:10" x14ac:dyDescent="0.25">
      <c r="A7" s="1"/>
      <c r="B7" s="1" t="s">
        <v>74</v>
      </c>
      <c r="C7" s="27" t="s">
        <v>64</v>
      </c>
      <c r="D7" s="1"/>
      <c r="E7" s="1"/>
      <c r="F7" s="1"/>
      <c r="G7" s="1"/>
      <c r="H7" s="1"/>
    </row>
    <row r="8" spans="1:10" x14ac:dyDescent="0.25">
      <c r="A8" s="1"/>
      <c r="B8" s="1"/>
      <c r="C8" s="1"/>
      <c r="D8" s="1"/>
      <c r="E8" s="1"/>
      <c r="F8" s="1"/>
      <c r="G8" s="1"/>
      <c r="H8" s="1"/>
    </row>
    <row r="9" spans="1:10" x14ac:dyDescent="0.25">
      <c r="A9" s="1" t="s">
        <v>673</v>
      </c>
      <c r="B9" s="1"/>
      <c r="C9" s="1"/>
      <c r="D9" s="1"/>
      <c r="E9" s="1"/>
      <c r="F9" s="1"/>
      <c r="G9" s="1"/>
      <c r="H9" s="1"/>
    </row>
    <row r="10" spans="1:10" ht="13.15" customHeight="1" x14ac:dyDescent="0.25">
      <c r="A10" s="211" t="s">
        <v>26</v>
      </c>
      <c r="B10" s="211" t="s">
        <v>25</v>
      </c>
      <c r="C10" s="211" t="s">
        <v>24</v>
      </c>
      <c r="D10" s="212" t="s">
        <v>122</v>
      </c>
      <c r="E10" s="212"/>
      <c r="F10" s="212"/>
      <c r="G10" s="212"/>
      <c r="H10" s="212" t="s">
        <v>123</v>
      </c>
      <c r="J10" s="3"/>
    </row>
    <row r="11" spans="1:10" ht="40.5" customHeight="1" x14ac:dyDescent="0.25">
      <c r="A11" s="211" t="s">
        <v>4</v>
      </c>
      <c r="B11" s="211" t="s">
        <v>4</v>
      </c>
      <c r="C11" s="211" t="s">
        <v>4</v>
      </c>
      <c r="D11" s="31" t="s">
        <v>50</v>
      </c>
      <c r="E11" s="31" t="s">
        <v>30</v>
      </c>
      <c r="F11" s="31" t="s">
        <v>51</v>
      </c>
      <c r="G11" s="31" t="s">
        <v>29</v>
      </c>
      <c r="H11" s="212"/>
      <c r="J11" s="3"/>
    </row>
    <row r="12" spans="1:10" x14ac:dyDescent="0.25">
      <c r="A12" s="29">
        <v>1</v>
      </c>
      <c r="B12" s="29">
        <v>2</v>
      </c>
      <c r="C12" s="32">
        <v>3</v>
      </c>
      <c r="D12" s="31">
        <v>4</v>
      </c>
      <c r="E12" s="31">
        <v>5</v>
      </c>
      <c r="F12" s="31">
        <v>6</v>
      </c>
      <c r="G12" s="31">
        <v>7</v>
      </c>
      <c r="H12" s="31">
        <v>8</v>
      </c>
      <c r="J12" s="3"/>
    </row>
    <row r="13" spans="1:10" x14ac:dyDescent="0.25">
      <c r="A13" s="29">
        <v>1</v>
      </c>
      <c r="B13" s="104"/>
      <c r="C13" s="4" t="s">
        <v>689</v>
      </c>
      <c r="D13" s="14"/>
      <c r="E13" s="14"/>
      <c r="F13" s="14"/>
      <c r="G13" s="5">
        <f>Лист1!E13</f>
        <v>113.90463025920002</v>
      </c>
      <c r="H13" s="5">
        <f>SUM(D13:G13)</f>
        <v>113.90463025920002</v>
      </c>
    </row>
    <row r="14" spans="1:10" x14ac:dyDescent="0.25">
      <c r="A14" s="29"/>
      <c r="B14" s="12"/>
      <c r="C14" s="12" t="s">
        <v>75</v>
      </c>
      <c r="D14" s="5">
        <f>SUM(D13:D13)</f>
        <v>0</v>
      </c>
      <c r="E14" s="5">
        <f>SUM(E13:E13)</f>
        <v>0</v>
      </c>
      <c r="F14" s="5">
        <f>SUM(F13:F13)</f>
        <v>0</v>
      </c>
      <c r="G14" s="5">
        <f>SUM(G13:G13)</f>
        <v>113.90463025920002</v>
      </c>
      <c r="H14" s="5">
        <f>SUM(H13:H13)</f>
        <v>113.90463025920002</v>
      </c>
    </row>
  </sheetData>
  <mergeCells count="6">
    <mergeCell ref="C2:H2"/>
    <mergeCell ref="A10:A11"/>
    <mergeCell ref="B10:B11"/>
    <mergeCell ref="C10:C11"/>
    <mergeCell ref="D10:G10"/>
    <mergeCell ref="H10:H11"/>
  </mergeCells>
  <pageMargins left="0.75" right="0.75" top="1" bottom="1" header="0.5" footer="0.5"/>
  <pageSetup paperSize="9" orientation="portrait" horizontalDpi="30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showOutlineSymbols="0" showWhiteSpace="0" zoomScale="77" zoomScaleNormal="77" workbookViewId="0">
      <selection activeCell="M11" sqref="M11"/>
    </sheetView>
  </sheetViews>
  <sheetFormatPr defaultColWidth="8.85546875" defaultRowHeight="15.75" x14ac:dyDescent="0.25"/>
  <cols>
    <col min="1" max="1" width="10.85546875" style="7" customWidth="1"/>
    <col min="2" max="2" width="66.28515625" style="10" customWidth="1"/>
    <col min="3" max="3" width="23.140625" style="10" customWidth="1"/>
    <col min="4" max="4" width="19" style="9" customWidth="1"/>
    <col min="5" max="6" width="14.28515625" style="9" customWidth="1"/>
    <col min="7" max="7" width="29.42578125" style="9" customWidth="1"/>
    <col min="8" max="8" width="88.85546875" style="10" customWidth="1"/>
    <col min="9" max="9" width="10.42578125" style="9" bestFit="1" customWidth="1"/>
    <col min="10" max="10" width="12.7109375" style="9" bestFit="1" customWidth="1"/>
    <col min="11" max="11" width="9" style="9" bestFit="1" customWidth="1"/>
    <col min="12" max="12" width="8.85546875" style="9"/>
    <col min="13" max="13" width="14.42578125" style="9" customWidth="1"/>
    <col min="14" max="14" width="7.28515625" style="9" customWidth="1"/>
    <col min="15" max="16384" width="8.85546875" style="9"/>
  </cols>
  <sheetData>
    <row r="1" spans="1:14" s="7" customFormat="1" ht="47.25" x14ac:dyDescent="0.25">
      <c r="A1" s="6" t="s">
        <v>0</v>
      </c>
      <c r="B1" s="6" t="s">
        <v>42</v>
      </c>
      <c r="C1" s="6" t="s">
        <v>39</v>
      </c>
      <c r="D1" s="6" t="s">
        <v>2</v>
      </c>
      <c r="E1" s="6" t="s">
        <v>36</v>
      </c>
      <c r="F1" s="6" t="s">
        <v>40</v>
      </c>
      <c r="G1" s="6" t="s">
        <v>1</v>
      </c>
      <c r="H1" s="6" t="s">
        <v>41</v>
      </c>
    </row>
    <row r="2" spans="1:14" s="7" customFormat="1" x14ac:dyDescent="0.25">
      <c r="A2" s="6">
        <v>1</v>
      </c>
      <c r="B2" s="6">
        <v>2</v>
      </c>
      <c r="C2" s="6">
        <v>3</v>
      </c>
      <c r="D2" s="6">
        <v>4</v>
      </c>
      <c r="E2" s="6">
        <v>5</v>
      </c>
      <c r="F2" s="6">
        <v>6</v>
      </c>
      <c r="G2" s="6">
        <v>7</v>
      </c>
      <c r="H2" s="6">
        <v>8</v>
      </c>
    </row>
    <row r="3" spans="1:14" s="7" customFormat="1" ht="47.25" x14ac:dyDescent="0.25">
      <c r="A3" s="6"/>
      <c r="B3" s="92" t="s">
        <v>187</v>
      </c>
      <c r="C3" s="6"/>
      <c r="D3" s="93">
        <f>D4+D7</f>
        <v>241.05278739773334</v>
      </c>
      <c r="E3" s="71">
        <v>2</v>
      </c>
      <c r="F3" s="40" t="s">
        <v>52</v>
      </c>
      <c r="G3" s="6">
        <f>D3/E3</f>
        <v>120.52639369886667</v>
      </c>
      <c r="H3" s="91"/>
    </row>
    <row r="4" spans="1:14" s="7" customFormat="1" ht="31.5" customHeight="1" x14ac:dyDescent="0.25">
      <c r="A4" s="223" t="s">
        <v>181</v>
      </c>
      <c r="B4" s="40" t="s">
        <v>190</v>
      </c>
      <c r="C4" s="6"/>
      <c r="D4" s="92">
        <f>D5+D6</f>
        <v>0</v>
      </c>
      <c r="E4" s="6"/>
      <c r="F4" s="6"/>
      <c r="G4" s="6"/>
      <c r="H4" s="228"/>
    </row>
    <row r="5" spans="1:14" s="7" customFormat="1" ht="22.5" customHeight="1" x14ac:dyDescent="0.25">
      <c r="A5" s="224"/>
      <c r="B5" s="39" t="s">
        <v>79</v>
      </c>
      <c r="C5" s="6"/>
      <c r="D5" s="6">
        <v>0</v>
      </c>
      <c r="E5" s="6"/>
      <c r="F5" s="6"/>
      <c r="G5" s="6"/>
      <c r="H5" s="229"/>
    </row>
    <row r="6" spans="1:14" s="7" customFormat="1" ht="21.75" customHeight="1" x14ac:dyDescent="0.25">
      <c r="A6" s="225"/>
      <c r="B6" s="39" t="s">
        <v>80</v>
      </c>
      <c r="C6" s="6"/>
      <c r="D6" s="24"/>
      <c r="E6" s="6"/>
      <c r="F6" s="6"/>
      <c r="G6" s="6"/>
      <c r="H6" s="230"/>
    </row>
    <row r="7" spans="1:14" s="43" customFormat="1" ht="23.25" customHeight="1" x14ac:dyDescent="0.25">
      <c r="A7" s="226" t="s">
        <v>77</v>
      </c>
      <c r="B7" s="40" t="s">
        <v>191</v>
      </c>
      <c r="C7" s="39"/>
      <c r="D7" s="41">
        <f>D8+D9+D10+D11</f>
        <v>241.05278739773334</v>
      </c>
      <c r="E7" s="71"/>
      <c r="F7" s="40"/>
      <c r="G7" s="42"/>
    </row>
    <row r="8" spans="1:14" ht="36" customHeight="1" x14ac:dyDescent="0.25">
      <c r="A8" s="227"/>
      <c r="B8" s="39" t="s">
        <v>79</v>
      </c>
      <c r="C8" s="39"/>
      <c r="D8" s="24">
        <f>'02-03'!O154/1000</f>
        <v>43.03684358000001</v>
      </c>
      <c r="E8" s="8"/>
      <c r="F8" s="8"/>
      <c r="G8" s="22"/>
      <c r="H8" s="39" t="s">
        <v>658</v>
      </c>
      <c r="I8" s="9" t="s">
        <v>151</v>
      </c>
    </row>
    <row r="9" spans="1:14" ht="39" customHeight="1" x14ac:dyDescent="0.25">
      <c r="A9" s="227"/>
      <c r="B9" s="39" t="s">
        <v>80</v>
      </c>
      <c r="C9" s="39"/>
      <c r="D9" s="24">
        <f>'02-04-02'!O103/1000</f>
        <v>26.153877527733325</v>
      </c>
      <c r="E9" s="8"/>
      <c r="F9" s="8"/>
      <c r="G9" s="22"/>
      <c r="H9" s="39" t="s">
        <v>660</v>
      </c>
      <c r="I9" s="9" t="s">
        <v>151</v>
      </c>
    </row>
    <row r="10" spans="1:14" ht="33" customHeight="1" x14ac:dyDescent="0.25">
      <c r="A10" s="227"/>
      <c r="B10" s="94" t="s">
        <v>81</v>
      </c>
      <c r="C10" s="97"/>
      <c r="D10" s="95">
        <f>'Цена МАТ и ОБ по ТКП'!G9</f>
        <v>157.5</v>
      </c>
      <c r="E10" s="96"/>
      <c r="F10" s="96"/>
      <c r="G10" s="96"/>
      <c r="H10" s="39"/>
      <c r="I10" s="9" t="s">
        <v>151</v>
      </c>
    </row>
    <row r="11" spans="1:14" ht="41.25" customHeight="1" x14ac:dyDescent="0.25">
      <c r="A11" s="23" t="s">
        <v>78</v>
      </c>
      <c r="B11" s="90" t="s">
        <v>43</v>
      </c>
      <c r="C11" s="39"/>
      <c r="D11" s="22">
        <f>'09-01 ФЕР'!N51/1000</f>
        <v>14.362066290000003</v>
      </c>
      <c r="E11" s="8"/>
      <c r="F11" s="8"/>
      <c r="G11" s="22"/>
      <c r="H11" s="8" t="s">
        <v>659</v>
      </c>
      <c r="I11" s="9" t="s">
        <v>151</v>
      </c>
      <c r="M11" s="73">
        <f>D8+D9</f>
        <v>69.190721107733339</v>
      </c>
      <c r="N11" s="73"/>
    </row>
    <row r="12" spans="1:14" s="43" customFormat="1" ht="22.5" hidden="1" customHeight="1" x14ac:dyDescent="0.25">
      <c r="A12" s="81"/>
      <c r="B12" s="40" t="s">
        <v>83</v>
      </c>
      <c r="C12" s="234" t="s">
        <v>63</v>
      </c>
      <c r="D12" s="41" t="e">
        <f>D13+D14+D16+D17</f>
        <v>#REF!</v>
      </c>
      <c r="E12" s="71">
        <v>0</v>
      </c>
      <c r="F12" s="40" t="s">
        <v>52</v>
      </c>
      <c r="G12" s="42" t="e">
        <f t="shared" ref="G12:G18" si="0">D12/E12</f>
        <v>#REF!</v>
      </c>
      <c r="H12" s="110"/>
      <c r="I12" s="9"/>
    </row>
    <row r="13" spans="1:14" ht="24" hidden="1" customHeight="1" x14ac:dyDescent="0.25">
      <c r="A13" s="231" t="s">
        <v>77</v>
      </c>
      <c r="B13" s="39" t="s">
        <v>79</v>
      </c>
      <c r="C13" s="235"/>
      <c r="D13" s="24">
        <f>26725.93/1000*8.2/93*E12</f>
        <v>0</v>
      </c>
      <c r="E13" s="8"/>
      <c r="F13" s="8"/>
      <c r="G13" s="22"/>
      <c r="H13" s="234" t="s">
        <v>95</v>
      </c>
      <c r="I13" s="9" t="s">
        <v>86</v>
      </c>
    </row>
    <row r="14" spans="1:14" ht="22.5" hidden="1" customHeight="1" x14ac:dyDescent="0.25">
      <c r="A14" s="232"/>
      <c r="B14" s="39" t="s">
        <v>80</v>
      </c>
      <c r="C14" s="235"/>
      <c r="D14" s="24">
        <f>1852.19/1000*8.2/93*E12</f>
        <v>0</v>
      </c>
      <c r="E14" s="8"/>
      <c r="F14" s="8"/>
      <c r="G14" s="22"/>
      <c r="H14" s="235"/>
      <c r="I14" s="9" t="s">
        <v>86</v>
      </c>
    </row>
    <row r="15" spans="1:14" ht="22.5" hidden="1" customHeight="1" x14ac:dyDescent="0.25">
      <c r="A15" s="232"/>
      <c r="B15" s="39"/>
      <c r="C15" s="235"/>
      <c r="D15" s="24"/>
      <c r="E15" s="8"/>
      <c r="F15" s="8"/>
      <c r="G15" s="22"/>
      <c r="H15" s="235"/>
    </row>
    <row r="16" spans="1:14" ht="21" hidden="1" customHeight="1" x14ac:dyDescent="0.25">
      <c r="A16" s="233"/>
      <c r="B16" s="39" t="s">
        <v>81</v>
      </c>
      <c r="C16" s="235"/>
      <c r="D16" s="24" t="e">
        <f>'Цена МАТ и ОБ по ТКП'!#REF!*'Источники ЦИ'!E12</f>
        <v>#REF!</v>
      </c>
      <c r="E16" s="8"/>
      <c r="F16" s="8"/>
      <c r="G16" s="22"/>
      <c r="H16" s="236"/>
      <c r="I16" s="9" t="s">
        <v>86</v>
      </c>
    </row>
    <row r="17" spans="1:9" ht="78.75" hidden="1" x14ac:dyDescent="0.25">
      <c r="A17" s="81" t="s">
        <v>78</v>
      </c>
      <c r="B17" s="39" t="s">
        <v>43</v>
      </c>
      <c r="C17" s="236"/>
      <c r="D17" s="24">
        <f>29687.16/1000*12.82/93*E12</f>
        <v>0</v>
      </c>
      <c r="E17" s="8"/>
      <c r="F17" s="8"/>
      <c r="G17" s="22"/>
      <c r="H17" s="83" t="s">
        <v>94</v>
      </c>
      <c r="I17" s="9" t="s">
        <v>86</v>
      </c>
    </row>
    <row r="18" spans="1:9" s="43" customFormat="1" ht="21.75" hidden="1" customHeight="1" x14ac:dyDescent="0.25">
      <c r="A18" s="81"/>
      <c r="B18" s="80" t="s">
        <v>84</v>
      </c>
      <c r="C18" s="234" t="s">
        <v>62</v>
      </c>
      <c r="D18" s="41">
        <f>D19+D20+D21+D22</f>
        <v>0</v>
      </c>
      <c r="E18" s="71">
        <v>0</v>
      </c>
      <c r="F18" s="40" t="s">
        <v>52</v>
      </c>
      <c r="G18" s="42" t="e">
        <f t="shared" si="0"/>
        <v>#DIV/0!</v>
      </c>
      <c r="H18" s="110"/>
      <c r="I18" s="9"/>
    </row>
    <row r="19" spans="1:9" ht="22.5" hidden="1" customHeight="1" x14ac:dyDescent="0.25">
      <c r="A19" s="231" t="s">
        <v>77</v>
      </c>
      <c r="B19" s="39" t="s">
        <v>79</v>
      </c>
      <c r="C19" s="235"/>
      <c r="D19" s="24">
        <f>21174.7/1000*8.2/55*E18</f>
        <v>0</v>
      </c>
      <c r="E19" s="8"/>
      <c r="F19" s="8"/>
      <c r="G19" s="22"/>
      <c r="H19" s="234" t="s">
        <v>121</v>
      </c>
      <c r="I19" s="9" t="s">
        <v>86</v>
      </c>
    </row>
    <row r="20" spans="1:9" ht="21" hidden="1" customHeight="1" x14ac:dyDescent="0.25">
      <c r="A20" s="232"/>
      <c r="B20" s="39" t="s">
        <v>80</v>
      </c>
      <c r="C20" s="235"/>
      <c r="D20" s="24">
        <f>24649.3/1000*8.2/55*E18</f>
        <v>0</v>
      </c>
      <c r="E20" s="8"/>
      <c r="F20" s="8"/>
      <c r="G20" s="22"/>
      <c r="H20" s="235"/>
      <c r="I20" s="9" t="s">
        <v>86</v>
      </c>
    </row>
    <row r="21" spans="1:9" ht="19.5" hidden="1" customHeight="1" x14ac:dyDescent="0.25">
      <c r="A21" s="233"/>
      <c r="B21" s="39" t="s">
        <v>81</v>
      </c>
      <c r="C21" s="235"/>
      <c r="D21" s="24">
        <f>'Цена МАТ и ОБ по ТКП'!D9*'Источники ЦИ'!E18</f>
        <v>0</v>
      </c>
      <c r="E21" s="8"/>
      <c r="F21" s="8"/>
      <c r="G21" s="22"/>
      <c r="H21" s="236"/>
      <c r="I21" s="9" t="s">
        <v>86</v>
      </c>
    </row>
    <row r="22" spans="1:9" ht="59.25" hidden="1" customHeight="1" x14ac:dyDescent="0.25">
      <c r="A22" s="81" t="s">
        <v>78</v>
      </c>
      <c r="B22" s="39" t="s">
        <v>43</v>
      </c>
      <c r="C22" s="236"/>
      <c r="D22" s="24">
        <f>17556.93/1000*12.82/55*E18</f>
        <v>0</v>
      </c>
      <c r="E22" s="8"/>
      <c r="F22" s="8"/>
      <c r="G22" s="22"/>
      <c r="H22" s="83" t="s">
        <v>93</v>
      </c>
      <c r="I22" s="9" t="s">
        <v>86</v>
      </c>
    </row>
    <row r="23" spans="1:9" ht="2.25" hidden="1" customHeight="1" x14ac:dyDescent="0.25">
      <c r="A23" s="81"/>
      <c r="B23" s="40" t="s">
        <v>114</v>
      </c>
      <c r="C23" s="82"/>
      <c r="D23" s="41">
        <f>D24+D25+D26+D27</f>
        <v>0</v>
      </c>
      <c r="E23" s="71">
        <v>0</v>
      </c>
      <c r="F23" s="40" t="s">
        <v>52</v>
      </c>
      <c r="G23" s="42" t="e">
        <f t="shared" ref="G23" si="1">D23/E23</f>
        <v>#DIV/0!</v>
      </c>
      <c r="H23" s="84"/>
    </row>
    <row r="24" spans="1:9" ht="18.75" hidden="1" customHeight="1" x14ac:dyDescent="0.25">
      <c r="A24" s="81"/>
      <c r="B24" s="39" t="s">
        <v>79</v>
      </c>
      <c r="C24" s="234" t="s">
        <v>115</v>
      </c>
      <c r="D24" s="24">
        <f>3238.39/1000*8.2/1*E23</f>
        <v>0</v>
      </c>
      <c r="E24" s="8"/>
      <c r="F24" s="8"/>
      <c r="G24" s="22"/>
      <c r="H24" s="234" t="s">
        <v>116</v>
      </c>
    </row>
    <row r="25" spans="1:9" ht="18" hidden="1" customHeight="1" x14ac:dyDescent="0.25">
      <c r="A25" s="81"/>
      <c r="B25" s="39" t="s">
        <v>80</v>
      </c>
      <c r="C25" s="235"/>
      <c r="D25" s="24">
        <f>41.66/1000*8.2/1*E23</f>
        <v>0</v>
      </c>
      <c r="E25" s="8"/>
      <c r="F25" s="8"/>
      <c r="G25" s="22"/>
      <c r="H25" s="235"/>
      <c r="I25" s="9" t="s">
        <v>86</v>
      </c>
    </row>
    <row r="26" spans="1:9" ht="18.75" hidden="1" customHeight="1" x14ac:dyDescent="0.25">
      <c r="A26" s="81"/>
      <c r="B26" s="39" t="s">
        <v>81</v>
      </c>
      <c r="C26" s="235"/>
      <c r="D26" s="24">
        <f>'Цена МАТ и ОБ по ТКП'!D10*E23</f>
        <v>0</v>
      </c>
      <c r="E26" s="8"/>
      <c r="F26" s="8"/>
      <c r="G26" s="22"/>
      <c r="H26" s="236"/>
    </row>
    <row r="27" spans="1:9" ht="51.75" hidden="1" customHeight="1" x14ac:dyDescent="0.25">
      <c r="A27" s="81"/>
      <c r="B27" s="39" t="s">
        <v>43</v>
      </c>
      <c r="C27" s="235"/>
      <c r="D27" s="24">
        <f>340.75/1000*12.82/1*E23</f>
        <v>0</v>
      </c>
      <c r="E27" s="8"/>
      <c r="F27" s="8"/>
      <c r="G27" s="22"/>
      <c r="H27" s="83" t="s">
        <v>117</v>
      </c>
    </row>
    <row r="28" spans="1:9" ht="21" hidden="1" customHeight="1" x14ac:dyDescent="0.25">
      <c r="A28" s="81"/>
      <c r="B28" s="40" t="s">
        <v>92</v>
      </c>
      <c r="C28" s="83"/>
      <c r="D28" s="41">
        <f>D29+D30+D31+D32</f>
        <v>0</v>
      </c>
      <c r="E28" s="71">
        <v>0</v>
      </c>
      <c r="F28" s="40" t="s">
        <v>52</v>
      </c>
      <c r="G28" s="42" t="e">
        <f t="shared" ref="G28" si="2">D28/E28</f>
        <v>#DIV/0!</v>
      </c>
      <c r="H28" s="83"/>
    </row>
    <row r="29" spans="1:9" ht="21.75" hidden="1" customHeight="1" x14ac:dyDescent="0.25">
      <c r="A29" s="81"/>
      <c r="B29" s="39" t="s">
        <v>79</v>
      </c>
      <c r="C29" s="235" t="s">
        <v>92</v>
      </c>
      <c r="D29" s="24">
        <f>52693.58/1000*8.2/263*E28</f>
        <v>0</v>
      </c>
      <c r="E29" s="8"/>
      <c r="F29" s="8"/>
      <c r="G29" s="22"/>
      <c r="H29" s="234" t="s">
        <v>112</v>
      </c>
    </row>
    <row r="30" spans="1:9" ht="21" hidden="1" customHeight="1" x14ac:dyDescent="0.25">
      <c r="A30" s="81"/>
      <c r="B30" s="39" t="s">
        <v>80</v>
      </c>
      <c r="C30" s="235"/>
      <c r="D30" s="24">
        <f>2503.55/1000*8.2/263*E28</f>
        <v>0</v>
      </c>
      <c r="E30" s="8"/>
      <c r="F30" s="8"/>
      <c r="G30" s="22"/>
      <c r="H30" s="235"/>
      <c r="I30" s="9" t="s">
        <v>86</v>
      </c>
    </row>
    <row r="31" spans="1:9" ht="21" hidden="1" customHeight="1" x14ac:dyDescent="0.25">
      <c r="A31" s="81"/>
      <c r="B31" s="39" t="s">
        <v>81</v>
      </c>
      <c r="C31" s="235"/>
      <c r="D31" s="24">
        <f>'Цена МАТ и ОБ по ТКП'!D11*'Источники ЦИ'!E28</f>
        <v>0</v>
      </c>
      <c r="E31" s="8"/>
      <c r="F31" s="8"/>
      <c r="G31" s="22"/>
      <c r="H31" s="236"/>
    </row>
    <row r="32" spans="1:9" ht="0.75" hidden="1" customHeight="1" x14ac:dyDescent="0.25">
      <c r="A32" s="81"/>
      <c r="B32" s="39" t="s">
        <v>43</v>
      </c>
      <c r="C32" s="236"/>
      <c r="D32" s="24">
        <f>83954.01/1000*12.82/263*E28</f>
        <v>0</v>
      </c>
      <c r="E32" s="8"/>
      <c r="F32" s="8"/>
      <c r="G32" s="22"/>
      <c r="H32" s="83" t="s">
        <v>94</v>
      </c>
    </row>
    <row r="33" spans="1:9" ht="29.25" hidden="1" customHeight="1" x14ac:dyDescent="0.25">
      <c r="A33" s="81"/>
      <c r="B33" s="80" t="s">
        <v>150</v>
      </c>
      <c r="C33" s="234" t="s">
        <v>126</v>
      </c>
      <c r="D33" s="41">
        <f>D34+D35+D36+D37</f>
        <v>0</v>
      </c>
      <c r="E33" s="71">
        <v>0</v>
      </c>
      <c r="F33" s="40" t="s">
        <v>52</v>
      </c>
      <c r="G33" s="42" t="e">
        <f>D33/E33</f>
        <v>#DIV/0!</v>
      </c>
      <c r="H33" s="83"/>
    </row>
    <row r="34" spans="1:9" ht="29.25" hidden="1" customHeight="1" x14ac:dyDescent="0.25">
      <c r="A34" s="231" t="s">
        <v>77</v>
      </c>
      <c r="B34" s="39" t="s">
        <v>79</v>
      </c>
      <c r="C34" s="235"/>
      <c r="D34" s="24">
        <f>1922.58/1000*8.2/2*E33</f>
        <v>0</v>
      </c>
      <c r="E34" s="8"/>
      <c r="F34" s="8"/>
      <c r="G34" s="22"/>
      <c r="H34" s="234" t="s">
        <v>128</v>
      </c>
      <c r="I34" s="9" t="s">
        <v>86</v>
      </c>
    </row>
    <row r="35" spans="1:9" ht="29.25" hidden="1" customHeight="1" x14ac:dyDescent="0.25">
      <c r="A35" s="232"/>
      <c r="B35" s="39" t="s">
        <v>80</v>
      </c>
      <c r="C35" s="235"/>
      <c r="D35" s="24">
        <f>1261.45/1000*8.2/2*E33</f>
        <v>0</v>
      </c>
      <c r="E35" s="8"/>
      <c r="F35" s="8"/>
      <c r="G35" s="22"/>
      <c r="H35" s="235"/>
      <c r="I35" s="9" t="s">
        <v>86</v>
      </c>
    </row>
    <row r="36" spans="1:9" ht="29.25" hidden="1" customHeight="1" x14ac:dyDescent="0.25">
      <c r="A36" s="233"/>
      <c r="B36" s="39" t="s">
        <v>81</v>
      </c>
      <c r="C36" s="235"/>
      <c r="D36" s="24">
        <f>'Цена МАТ и ОБ по ТКП'!D13*'Источники ЦИ'!E33</f>
        <v>0</v>
      </c>
      <c r="E36" s="8"/>
      <c r="F36" s="8"/>
      <c r="G36" s="22"/>
      <c r="H36" s="236"/>
      <c r="I36" s="9" t="s">
        <v>86</v>
      </c>
    </row>
    <row r="37" spans="1:9" ht="72.75" hidden="1" customHeight="1" x14ac:dyDescent="0.25">
      <c r="A37" s="81" t="s">
        <v>78</v>
      </c>
      <c r="B37" s="39" t="s">
        <v>43</v>
      </c>
      <c r="C37" s="236"/>
      <c r="D37" s="24">
        <f>1276.86/1000*12.82/4*E33</f>
        <v>0</v>
      </c>
      <c r="E37" s="8"/>
      <c r="F37" s="8"/>
      <c r="G37" s="22"/>
      <c r="H37" s="83" t="s">
        <v>127</v>
      </c>
      <c r="I37" s="9" t="s">
        <v>86</v>
      </c>
    </row>
    <row r="38" spans="1:9" ht="62.25" customHeight="1" x14ac:dyDescent="0.25">
      <c r="A38" s="89" t="s">
        <v>82</v>
      </c>
      <c r="B38" s="47" t="s">
        <v>64</v>
      </c>
      <c r="C38" s="24"/>
      <c r="D38" s="48">
        <v>0</v>
      </c>
      <c r="E38" s="47">
        <v>1</v>
      </c>
      <c r="F38" s="47" t="s">
        <v>47</v>
      </c>
      <c r="G38" s="70">
        <f>D38/E38</f>
        <v>0</v>
      </c>
      <c r="H38" s="111"/>
      <c r="I38" s="9" t="s">
        <v>151</v>
      </c>
    </row>
    <row r="39" spans="1:9" x14ac:dyDescent="0.25">
      <c r="A39" s="25"/>
      <c r="B39" s="21"/>
      <c r="C39" s="21"/>
      <c r="D39" s="46"/>
      <c r="E39" s="21"/>
      <c r="F39" s="21"/>
      <c r="G39" s="26"/>
      <c r="H39" s="21"/>
    </row>
    <row r="40" spans="1:9" x14ac:dyDescent="0.25">
      <c r="A40" s="25"/>
      <c r="B40" s="21"/>
      <c r="C40" s="21"/>
      <c r="D40" s="26"/>
      <c r="E40" s="21"/>
      <c r="F40" s="21"/>
      <c r="G40" s="60"/>
      <c r="H40" s="21"/>
    </row>
    <row r="41" spans="1:9" x14ac:dyDescent="0.25">
      <c r="A41" s="25"/>
      <c r="B41" s="21"/>
      <c r="C41" s="21"/>
      <c r="D41" s="26"/>
      <c r="E41" s="21"/>
      <c r="F41" s="21"/>
      <c r="G41" s="26"/>
      <c r="H41" s="21"/>
    </row>
    <row r="42" spans="1:9" x14ac:dyDescent="0.25">
      <c r="A42" s="10" t="s">
        <v>37</v>
      </c>
      <c r="H42" s="9"/>
    </row>
    <row r="43" spans="1:9" x14ac:dyDescent="0.25">
      <c r="A43" s="10" t="s">
        <v>38</v>
      </c>
      <c r="H43" s="9"/>
    </row>
    <row r="44" spans="1:9" x14ac:dyDescent="0.25">
      <c r="C44" s="15"/>
      <c r="H44" s="9"/>
    </row>
    <row r="45" spans="1:9" x14ac:dyDescent="0.25">
      <c r="A45" s="18"/>
      <c r="C45" s="15"/>
      <c r="H45" s="9"/>
    </row>
    <row r="46" spans="1:9" x14ac:dyDescent="0.25">
      <c r="A46" s="18"/>
      <c r="C46" s="15"/>
      <c r="H46" s="66"/>
    </row>
    <row r="47" spans="1:9" x14ac:dyDescent="0.25">
      <c r="A47" s="18"/>
      <c r="C47" s="15"/>
      <c r="H47" s="9"/>
    </row>
    <row r="48" spans="1:9" x14ac:dyDescent="0.25">
      <c r="C48" s="15"/>
      <c r="H48" s="9"/>
    </row>
    <row r="49" spans="1:8" x14ac:dyDescent="0.25">
      <c r="A49" s="18"/>
      <c r="C49" s="15"/>
      <c r="H49" s="9"/>
    </row>
    <row r="50" spans="1:8" x14ac:dyDescent="0.25">
      <c r="C50" s="15"/>
    </row>
    <row r="53" spans="1:8" x14ac:dyDescent="0.25">
      <c r="H53" s="9"/>
    </row>
  </sheetData>
  <autoFilter ref="A1:H38"/>
  <mergeCells count="16">
    <mergeCell ref="A4:A6"/>
    <mergeCell ref="A7:A10"/>
    <mergeCell ref="H4:H6"/>
    <mergeCell ref="A34:A36"/>
    <mergeCell ref="A19:A21"/>
    <mergeCell ref="C18:C22"/>
    <mergeCell ref="H19:H21"/>
    <mergeCell ref="C12:C17"/>
    <mergeCell ref="A13:A16"/>
    <mergeCell ref="H13:H16"/>
    <mergeCell ref="C33:C37"/>
    <mergeCell ref="H34:H36"/>
    <mergeCell ref="H24:H26"/>
    <mergeCell ref="C24:C27"/>
    <mergeCell ref="C29:C32"/>
    <mergeCell ref="H29:H31"/>
  </mergeCells>
  <pageMargins left="0.75" right="0.75" top="1" bottom="1" header="0.5" footer="0.5"/>
  <pageSetup paperSize="9" orientation="portrait" horizontalDpi="30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zoomScale="84" zoomScaleNormal="84" workbookViewId="0">
      <selection activeCell="G4" sqref="G4"/>
    </sheetView>
  </sheetViews>
  <sheetFormatPr defaultColWidth="9.140625" defaultRowHeight="15" x14ac:dyDescent="0.25"/>
  <cols>
    <col min="1" max="1" width="60.5703125" style="35" customWidth="1"/>
    <col min="2" max="3" width="9.140625" style="35"/>
    <col min="4" max="4" width="17.140625" style="35" customWidth="1"/>
    <col min="5" max="5" width="13.5703125" style="35" customWidth="1"/>
    <col min="6" max="6" width="25.28515625" style="35" customWidth="1"/>
    <col min="7" max="7" width="16.42578125" style="35" customWidth="1"/>
    <col min="8" max="8" width="34.5703125" style="35" customWidth="1"/>
    <col min="9" max="16384" width="9.140625" style="35"/>
  </cols>
  <sheetData>
    <row r="1" spans="1:8" x14ac:dyDescent="0.25">
      <c r="A1" s="237" t="s">
        <v>53</v>
      </c>
      <c r="B1" s="237"/>
      <c r="C1" s="237"/>
      <c r="D1" s="237"/>
      <c r="E1" s="237"/>
      <c r="F1" s="237"/>
      <c r="G1" s="237"/>
      <c r="H1" s="237"/>
    </row>
    <row r="3" spans="1:8" ht="44.25" customHeight="1" x14ac:dyDescent="0.25">
      <c r="A3" s="34" t="s">
        <v>54</v>
      </c>
      <c r="B3" s="34" t="s">
        <v>55</v>
      </c>
      <c r="C3" s="34" t="s">
        <v>56</v>
      </c>
      <c r="D3" s="34" t="s">
        <v>125</v>
      </c>
      <c r="E3" s="34" t="s">
        <v>57</v>
      </c>
      <c r="F3" s="34" t="s">
        <v>58</v>
      </c>
      <c r="G3" s="34" t="s">
        <v>59</v>
      </c>
      <c r="H3" s="34" t="s">
        <v>60</v>
      </c>
    </row>
    <row r="4" spans="1:8" ht="44.25" customHeight="1" x14ac:dyDescent="0.25">
      <c r="A4" s="102" t="s">
        <v>197</v>
      </c>
      <c r="B4" s="34" t="s">
        <v>52</v>
      </c>
      <c r="C4" s="34">
        <v>2</v>
      </c>
      <c r="D4" s="107">
        <f>31666.67/1000</f>
        <v>31.66667</v>
      </c>
      <c r="E4" s="34"/>
      <c r="F4" s="106"/>
      <c r="G4" s="34">
        <f>C4*D4</f>
        <v>63.33334</v>
      </c>
      <c r="H4" s="239" t="s">
        <v>192</v>
      </c>
    </row>
    <row r="5" spans="1:8" ht="42.75" customHeight="1" x14ac:dyDescent="0.25">
      <c r="A5" s="102" t="s">
        <v>193</v>
      </c>
      <c r="B5" s="33" t="s">
        <v>52</v>
      </c>
      <c r="C5" s="61">
        <v>2</v>
      </c>
      <c r="D5" s="107">
        <f>47083.33/1000</f>
        <v>47.083330000000004</v>
      </c>
      <c r="E5" s="62"/>
      <c r="F5" s="102"/>
      <c r="G5" s="103">
        <f>C5*D5</f>
        <v>94.166660000000007</v>
      </c>
      <c r="H5" s="240"/>
    </row>
    <row r="6" spans="1:8" ht="47.25" hidden="1" customHeight="1" x14ac:dyDescent="0.25">
      <c r="A6" s="108" t="s">
        <v>194</v>
      </c>
      <c r="B6" s="33" t="s">
        <v>52</v>
      </c>
      <c r="C6" s="61">
        <v>2</v>
      </c>
      <c r="D6" s="107"/>
      <c r="E6" s="62"/>
      <c r="F6" s="102"/>
      <c r="G6" s="103">
        <f t="shared" ref="G6:G7" si="0">C6*D6</f>
        <v>0</v>
      </c>
      <c r="H6" s="109"/>
    </row>
    <row r="7" spans="1:8" ht="39.75" hidden="1" customHeight="1" x14ac:dyDescent="0.25">
      <c r="A7" s="108" t="s">
        <v>195</v>
      </c>
      <c r="B7" s="33" t="s">
        <v>52</v>
      </c>
      <c r="C7" s="61">
        <v>1</v>
      </c>
      <c r="D7" s="107"/>
      <c r="E7" s="62"/>
      <c r="F7" s="102"/>
      <c r="G7" s="103">
        <f t="shared" si="0"/>
        <v>0</v>
      </c>
      <c r="H7" s="109"/>
    </row>
    <row r="8" spans="1:8" ht="39.75" hidden="1" customHeight="1" x14ac:dyDescent="0.25">
      <c r="A8" s="108" t="s">
        <v>196</v>
      </c>
      <c r="B8" s="33"/>
      <c r="C8" s="61"/>
      <c r="D8" s="107"/>
      <c r="E8" s="62"/>
      <c r="F8" s="102"/>
      <c r="G8" s="103"/>
      <c r="H8" s="109"/>
    </row>
    <row r="9" spans="1:8" ht="36.75" customHeight="1" x14ac:dyDescent="0.25">
      <c r="A9" s="64"/>
      <c r="B9" s="33"/>
      <c r="C9" s="61"/>
      <c r="D9" s="99"/>
      <c r="E9" s="33"/>
      <c r="F9" s="33"/>
      <c r="G9" s="103">
        <f>G4+G5</f>
        <v>157.5</v>
      </c>
      <c r="H9" s="100"/>
    </row>
    <row r="10" spans="1:8" ht="26.25" customHeight="1" x14ac:dyDescent="0.25">
      <c r="A10" s="69"/>
      <c r="B10" s="33"/>
      <c r="C10" s="61"/>
      <c r="D10" s="98"/>
      <c r="E10" s="62"/>
      <c r="F10" s="34"/>
      <c r="G10" s="99"/>
      <c r="H10" s="100"/>
    </row>
    <row r="11" spans="1:8" ht="27" customHeight="1" x14ac:dyDescent="0.25">
      <c r="A11" s="69"/>
      <c r="B11" s="33"/>
      <c r="C11" s="61"/>
      <c r="D11" s="98"/>
      <c r="E11" s="62"/>
      <c r="F11" s="33"/>
      <c r="G11" s="99"/>
      <c r="H11" s="100"/>
    </row>
    <row r="12" spans="1:8" ht="27" customHeight="1" x14ac:dyDescent="0.25">
      <c r="A12" s="63"/>
      <c r="B12" s="63"/>
      <c r="C12" s="61"/>
      <c r="D12" s="63"/>
      <c r="E12" s="63"/>
      <c r="F12" s="33"/>
      <c r="G12" s="101"/>
      <c r="H12" s="101"/>
    </row>
    <row r="13" spans="1:8" ht="25.5" customHeight="1" x14ac:dyDescent="0.25">
      <c r="A13" s="74"/>
      <c r="B13" s="63"/>
      <c r="C13" s="61"/>
      <c r="D13" s="76"/>
      <c r="E13" s="63"/>
      <c r="F13" s="33"/>
      <c r="G13" s="101"/>
      <c r="H13" s="100"/>
    </row>
    <row r="15" spans="1:8" x14ac:dyDescent="0.25">
      <c r="D15" s="67"/>
      <c r="F15" s="68"/>
    </row>
    <row r="16" spans="1:8" x14ac:dyDescent="0.25">
      <c r="F16" s="64"/>
    </row>
    <row r="17" spans="4:6" x14ac:dyDescent="0.25">
      <c r="D17" s="67"/>
      <c r="F17" s="68"/>
    </row>
    <row r="18" spans="4:6" x14ac:dyDescent="0.25">
      <c r="D18" s="67"/>
      <c r="F18" s="64"/>
    </row>
    <row r="19" spans="4:6" x14ac:dyDescent="0.25">
      <c r="D19" s="67"/>
      <c r="F19" s="68"/>
    </row>
    <row r="20" spans="4:6" x14ac:dyDescent="0.25">
      <c r="F20" s="64"/>
    </row>
    <row r="21" spans="4:6" x14ac:dyDescent="0.25">
      <c r="D21" s="67"/>
      <c r="F21" s="68"/>
    </row>
    <row r="22" spans="4:6" x14ac:dyDescent="0.25">
      <c r="D22" s="67"/>
      <c r="F22" s="68"/>
    </row>
    <row r="23" spans="4:6" x14ac:dyDescent="0.25">
      <c r="D23" s="67"/>
      <c r="F23" s="68"/>
    </row>
    <row r="24" spans="4:6" x14ac:dyDescent="0.25">
      <c r="D24" s="67"/>
      <c r="F24" s="64"/>
    </row>
    <row r="26" spans="4:6" x14ac:dyDescent="0.25">
      <c r="D26" s="67"/>
    </row>
    <row r="28" spans="4:6" x14ac:dyDescent="0.25">
      <c r="D28" s="75"/>
    </row>
    <row r="30" spans="4:6" x14ac:dyDescent="0.25">
      <c r="D30" s="75"/>
    </row>
    <row r="31" spans="4:6" x14ac:dyDescent="0.25">
      <c r="D31" s="75"/>
    </row>
    <row r="33" spans="4:7" ht="47.25" customHeight="1" x14ac:dyDescent="0.25">
      <c r="D33" s="75"/>
      <c r="F33" s="238"/>
      <c r="G33" s="238"/>
    </row>
    <row r="34" spans="4:7" ht="47.25" customHeight="1" x14ac:dyDescent="0.25">
      <c r="D34" s="75"/>
      <c r="F34" s="238"/>
      <c r="G34" s="238"/>
    </row>
  </sheetData>
  <mergeCells count="4">
    <mergeCell ref="A1:H1"/>
    <mergeCell ref="F33:G33"/>
    <mergeCell ref="F34:G34"/>
    <mergeCell ref="H4:H5"/>
  </mergeCells>
  <pageMargins left="0.7" right="0.7" top="0.75" bottom="0.75" header="0.3" footer="0.3"/>
  <pageSetup paperSize="9" scale="47" fitToHeight="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1"/>
  <sheetViews>
    <sheetView view="pageBreakPreview" topLeftCell="A127" zoomScaleNormal="100" zoomScaleSheetLayoutView="100" workbookViewId="0">
      <selection activeCell="O155" sqref="O155"/>
    </sheetView>
  </sheetViews>
  <sheetFormatPr defaultRowHeight="12.75" x14ac:dyDescent="0.2"/>
  <cols>
    <col min="1" max="1" width="4.85546875" style="113" customWidth="1"/>
    <col min="2" max="2" width="14.7109375" style="113" customWidth="1"/>
    <col min="3" max="3" width="39.140625" style="113" customWidth="1"/>
    <col min="4" max="13" width="9.140625" style="113"/>
    <col min="14" max="16384" width="9.140625" style="112"/>
  </cols>
  <sheetData>
    <row r="1" spans="1:13" s="157" customFormat="1" ht="15" x14ac:dyDescent="0.25">
      <c r="A1" s="243" t="s">
        <v>164</v>
      </c>
      <c r="B1" s="243"/>
      <c r="C1" s="243"/>
      <c r="D1" s="243"/>
      <c r="E1" s="165"/>
      <c r="F1" s="165"/>
      <c r="G1" s="165"/>
      <c r="H1" s="244" t="s">
        <v>163</v>
      </c>
      <c r="I1" s="244"/>
      <c r="J1" s="244"/>
      <c r="K1" s="244"/>
      <c r="L1" s="244"/>
      <c r="M1" s="244"/>
    </row>
    <row r="2" spans="1:13" s="162" customFormat="1" ht="21" customHeight="1" x14ac:dyDescent="0.25">
      <c r="A2" s="241" t="s">
        <v>510</v>
      </c>
      <c r="B2" s="241"/>
      <c r="C2" s="241"/>
      <c r="D2" s="241"/>
      <c r="E2" s="163"/>
      <c r="F2" s="163"/>
      <c r="G2" s="163"/>
      <c r="H2" s="245" t="s">
        <v>509</v>
      </c>
      <c r="I2" s="245"/>
      <c r="J2" s="245"/>
      <c r="K2" s="245"/>
      <c r="L2" s="245"/>
      <c r="M2" s="245"/>
    </row>
    <row r="3" spans="1:13" s="162" customFormat="1" ht="18.75" customHeight="1" x14ac:dyDescent="0.25">
      <c r="A3" s="164"/>
      <c r="B3" s="164"/>
      <c r="C3" s="164"/>
      <c r="D3" s="164"/>
      <c r="E3" s="163"/>
      <c r="F3" s="163"/>
      <c r="G3" s="163"/>
      <c r="H3" s="245" t="s">
        <v>508</v>
      </c>
      <c r="I3" s="245"/>
      <c r="J3" s="245"/>
      <c r="K3" s="245"/>
      <c r="L3" s="245"/>
      <c r="M3" s="245"/>
    </row>
    <row r="4" spans="1:13" s="162" customFormat="1" ht="14.25" x14ac:dyDescent="0.25">
      <c r="A4" s="241" t="s">
        <v>507</v>
      </c>
      <c r="B4" s="241"/>
      <c r="C4" s="241"/>
      <c r="D4" s="241"/>
      <c r="E4" s="163"/>
      <c r="F4" s="163"/>
      <c r="G4" s="163"/>
      <c r="H4" s="242" t="s">
        <v>506</v>
      </c>
      <c r="I4" s="242"/>
      <c r="J4" s="242"/>
      <c r="K4" s="242"/>
      <c r="L4" s="242"/>
      <c r="M4" s="242"/>
    </row>
    <row r="5" spans="1:13" s="162" customFormat="1" ht="19.5" customHeight="1" x14ac:dyDescent="0.25">
      <c r="A5" s="241" t="s">
        <v>505</v>
      </c>
      <c r="B5" s="241"/>
      <c r="C5" s="241"/>
      <c r="D5" s="241"/>
      <c r="E5" s="163"/>
      <c r="F5" s="163"/>
      <c r="G5" s="163"/>
      <c r="H5" s="242" t="s">
        <v>504</v>
      </c>
      <c r="I5" s="242"/>
      <c r="J5" s="242"/>
      <c r="K5" s="242"/>
      <c r="L5" s="242"/>
      <c r="M5" s="242"/>
    </row>
    <row r="6" spans="1:13" s="157" customFormat="1" ht="23.25" customHeight="1" x14ac:dyDescent="0.2">
      <c r="A6" s="248" t="s">
        <v>503</v>
      </c>
      <c r="B6" s="249"/>
      <c r="C6" s="249"/>
      <c r="D6" s="249"/>
      <c r="E6" s="249"/>
      <c r="F6" s="249"/>
      <c r="G6" s="249"/>
      <c r="H6" s="249"/>
      <c r="I6" s="249"/>
      <c r="J6" s="249"/>
      <c r="K6" s="249"/>
      <c r="L6" s="249"/>
      <c r="M6" s="249"/>
    </row>
    <row r="7" spans="1:13" s="157" customFormat="1" ht="14.25" x14ac:dyDescent="0.2">
      <c r="A7" s="141"/>
      <c r="B7" s="161"/>
      <c r="C7" s="160"/>
      <c r="D7" s="148"/>
      <c r="E7" s="159" t="s">
        <v>27</v>
      </c>
      <c r="F7" s="158"/>
      <c r="G7" s="158"/>
      <c r="H7" s="158"/>
      <c r="I7" s="159"/>
      <c r="J7" s="158"/>
      <c r="K7" s="158"/>
      <c r="L7" s="158"/>
      <c r="M7" s="141"/>
    </row>
    <row r="8" spans="1:13" ht="14.25" x14ac:dyDescent="0.2">
      <c r="A8" s="141"/>
      <c r="B8" s="141"/>
      <c r="C8" s="144"/>
      <c r="D8" s="143"/>
      <c r="E8" s="156"/>
      <c r="F8" s="141"/>
      <c r="G8" s="141"/>
      <c r="H8" s="141"/>
      <c r="I8" s="155"/>
      <c r="J8" s="141"/>
      <c r="K8" s="141"/>
      <c r="L8" s="141"/>
      <c r="M8" s="141"/>
    </row>
    <row r="9" spans="1:13" ht="15.75" x14ac:dyDescent="0.2">
      <c r="A9" s="141"/>
      <c r="B9" s="141"/>
      <c r="C9" s="144"/>
      <c r="D9" s="154" t="s">
        <v>502</v>
      </c>
      <c r="E9" s="141"/>
      <c r="F9" s="141"/>
      <c r="G9" s="141"/>
      <c r="H9" s="141"/>
      <c r="I9" s="141"/>
      <c r="J9" s="141"/>
      <c r="K9" s="141"/>
      <c r="L9" s="141"/>
      <c r="M9" s="141"/>
    </row>
    <row r="10" spans="1:13" ht="14.25" x14ac:dyDescent="0.2">
      <c r="A10" s="141"/>
      <c r="B10" s="141"/>
      <c r="C10" s="144"/>
      <c r="D10" s="139" t="s">
        <v>501</v>
      </c>
      <c r="E10" s="141"/>
      <c r="F10" s="141"/>
      <c r="G10" s="141"/>
      <c r="H10" s="141"/>
      <c r="I10" s="153"/>
      <c r="J10" s="141"/>
      <c r="K10" s="141"/>
      <c r="L10" s="141"/>
      <c r="M10" s="141"/>
    </row>
    <row r="11" spans="1:13" ht="14.25" x14ac:dyDescent="0.2">
      <c r="A11" s="141"/>
      <c r="B11" s="141"/>
      <c r="C11" s="144"/>
      <c r="D11" s="143"/>
      <c r="E11" s="143"/>
      <c r="F11" s="141"/>
      <c r="G11" s="141"/>
      <c r="H11" s="141"/>
      <c r="I11" s="152"/>
      <c r="J11" s="141"/>
      <c r="K11" s="141"/>
      <c r="L11" s="141"/>
      <c r="M11" s="141"/>
    </row>
    <row r="12" spans="1:13" ht="14.25" x14ac:dyDescent="0.2">
      <c r="A12" s="141"/>
      <c r="B12" s="136" t="s">
        <v>500</v>
      </c>
      <c r="C12" s="254" t="s">
        <v>499</v>
      </c>
      <c r="D12" s="255"/>
      <c r="E12" s="255"/>
      <c r="F12" s="255"/>
      <c r="G12" s="255"/>
      <c r="H12" s="255"/>
      <c r="I12" s="255"/>
      <c r="J12" s="255"/>
      <c r="K12" s="255"/>
      <c r="L12" s="255"/>
      <c r="M12" s="255"/>
    </row>
    <row r="13" spans="1:13" ht="14.25" x14ac:dyDescent="0.2">
      <c r="A13" s="141"/>
      <c r="B13" s="141"/>
      <c r="C13" s="151"/>
      <c r="D13" s="150"/>
      <c r="E13" s="149" t="s">
        <v>498</v>
      </c>
      <c r="F13" s="147"/>
      <c r="G13" s="147"/>
      <c r="H13" s="148"/>
      <c r="I13" s="147"/>
      <c r="J13" s="147"/>
      <c r="K13" s="147"/>
      <c r="L13" s="147"/>
      <c r="M13" s="147"/>
    </row>
    <row r="14" spans="1:13" ht="14.25" x14ac:dyDescent="0.2">
      <c r="A14" s="146"/>
      <c r="B14" s="145"/>
      <c r="C14" s="144"/>
      <c r="D14" s="143"/>
      <c r="E14" s="142"/>
      <c r="F14" s="141"/>
      <c r="G14" s="141"/>
      <c r="H14" s="141"/>
      <c r="I14" s="141"/>
      <c r="J14" s="141"/>
      <c r="K14" s="141"/>
      <c r="L14" s="141"/>
      <c r="M14" s="141"/>
    </row>
    <row r="15" spans="1:13" ht="14.25" x14ac:dyDescent="0.2">
      <c r="A15" s="141"/>
      <c r="B15" s="141"/>
      <c r="C15" s="250" t="s">
        <v>497</v>
      </c>
      <c r="D15" s="251"/>
      <c r="E15" s="251"/>
      <c r="F15" s="251"/>
      <c r="G15" s="251"/>
      <c r="H15" s="251"/>
      <c r="I15" s="251"/>
      <c r="J15" s="251"/>
      <c r="K15" s="251"/>
      <c r="L15" s="251"/>
      <c r="M15" s="251"/>
    </row>
    <row r="16" spans="1:13" ht="14.25" x14ac:dyDescent="0.2">
      <c r="A16" s="139"/>
      <c r="B16" s="140"/>
      <c r="C16" s="137" t="s">
        <v>496</v>
      </c>
      <c r="D16" s="136"/>
      <c r="E16" s="252" t="s">
        <v>495</v>
      </c>
      <c r="F16" s="253"/>
      <c r="G16" s="138" t="s">
        <v>488</v>
      </c>
      <c r="H16" s="136"/>
      <c r="I16" s="137"/>
      <c r="J16" s="137"/>
      <c r="K16" s="136"/>
      <c r="L16" s="136"/>
      <c r="M16" s="136"/>
    </row>
    <row r="17" spans="1:13" ht="14.25" x14ac:dyDescent="0.2">
      <c r="A17" s="139"/>
      <c r="B17" s="140"/>
      <c r="C17" s="137" t="s">
        <v>494</v>
      </c>
      <c r="D17" s="136"/>
      <c r="E17" s="252" t="s">
        <v>493</v>
      </c>
      <c r="F17" s="253"/>
      <c r="G17" s="138" t="s">
        <v>488</v>
      </c>
      <c r="H17" s="136"/>
      <c r="I17" s="137"/>
      <c r="J17" s="137"/>
      <c r="K17" s="136"/>
      <c r="L17" s="136"/>
      <c r="M17" s="136"/>
    </row>
    <row r="18" spans="1:13" ht="14.25" x14ac:dyDescent="0.2">
      <c r="A18" s="139"/>
      <c r="B18" s="140"/>
      <c r="C18" s="137" t="s">
        <v>492</v>
      </c>
      <c r="D18" s="136"/>
      <c r="E18" s="252" t="s">
        <v>491</v>
      </c>
      <c r="F18" s="253"/>
      <c r="G18" s="138" t="s">
        <v>488</v>
      </c>
      <c r="H18" s="136"/>
      <c r="I18" s="137"/>
      <c r="J18" s="137"/>
      <c r="K18" s="136"/>
      <c r="L18" s="136"/>
      <c r="M18" s="136"/>
    </row>
    <row r="19" spans="1:13" ht="14.25" x14ac:dyDescent="0.2">
      <c r="A19" s="139"/>
      <c r="B19" s="140"/>
      <c r="C19" s="137" t="s">
        <v>490</v>
      </c>
      <c r="D19" s="139"/>
      <c r="E19" s="252" t="s">
        <v>489</v>
      </c>
      <c r="F19" s="253"/>
      <c r="G19" s="138" t="s">
        <v>488</v>
      </c>
      <c r="H19" s="136"/>
      <c r="I19" s="137"/>
      <c r="J19" s="137"/>
      <c r="K19" s="136"/>
      <c r="L19" s="136"/>
      <c r="M19" s="136"/>
    </row>
    <row r="20" spans="1:13" ht="14.25" x14ac:dyDescent="0.2">
      <c r="A20" s="139"/>
      <c r="B20" s="140"/>
      <c r="C20" s="137" t="s">
        <v>487</v>
      </c>
      <c r="D20" s="139"/>
      <c r="E20" s="252" t="s">
        <v>486</v>
      </c>
      <c r="F20" s="253"/>
      <c r="G20" s="138" t="s">
        <v>485</v>
      </c>
      <c r="H20" s="136"/>
      <c r="I20" s="137"/>
      <c r="J20" s="137"/>
      <c r="K20" s="136"/>
      <c r="L20" s="136"/>
      <c r="M20" s="136"/>
    </row>
    <row r="21" spans="1:13" x14ac:dyDescent="0.2">
      <c r="A21" s="246" t="s">
        <v>166</v>
      </c>
      <c r="B21" s="262" t="s">
        <v>25</v>
      </c>
      <c r="C21" s="246" t="s">
        <v>54</v>
      </c>
      <c r="D21" s="246" t="s">
        <v>55</v>
      </c>
      <c r="E21" s="246" t="s">
        <v>484</v>
      </c>
      <c r="F21" s="246" t="s">
        <v>483</v>
      </c>
      <c r="G21" s="261"/>
      <c r="H21" s="261"/>
      <c r="I21" s="261"/>
      <c r="J21" s="246" t="s">
        <v>482</v>
      </c>
      <c r="K21" s="261"/>
      <c r="L21" s="261"/>
      <c r="M21" s="261"/>
    </row>
    <row r="22" spans="1:13" x14ac:dyDescent="0.2">
      <c r="A22" s="261"/>
      <c r="B22" s="263"/>
      <c r="C22" s="247"/>
      <c r="D22" s="246"/>
      <c r="E22" s="246"/>
      <c r="F22" s="246" t="s">
        <v>481</v>
      </c>
      <c r="G22" s="246" t="s">
        <v>480</v>
      </c>
      <c r="H22" s="261"/>
      <c r="I22" s="261"/>
      <c r="J22" s="246" t="s">
        <v>481</v>
      </c>
      <c r="K22" s="246" t="s">
        <v>480</v>
      </c>
      <c r="L22" s="261"/>
      <c r="M22" s="261"/>
    </row>
    <row r="23" spans="1:13" x14ac:dyDescent="0.2">
      <c r="A23" s="261"/>
      <c r="B23" s="263"/>
      <c r="C23" s="247"/>
      <c r="D23" s="246"/>
      <c r="E23" s="246"/>
      <c r="F23" s="261"/>
      <c r="G23" s="133" t="s">
        <v>479</v>
      </c>
      <c r="H23" s="133" t="s">
        <v>478</v>
      </c>
      <c r="I23" s="133" t="s">
        <v>477</v>
      </c>
      <c r="J23" s="261"/>
      <c r="K23" s="133" t="s">
        <v>479</v>
      </c>
      <c r="L23" s="133" t="s">
        <v>478</v>
      </c>
      <c r="M23" s="133" t="s">
        <v>477</v>
      </c>
    </row>
    <row r="24" spans="1:13" x14ac:dyDescent="0.2">
      <c r="A24" s="135">
        <v>1</v>
      </c>
      <c r="B24" s="134">
        <v>2</v>
      </c>
      <c r="C24" s="133">
        <v>3</v>
      </c>
      <c r="D24" s="133">
        <v>4</v>
      </c>
      <c r="E24" s="118">
        <v>5</v>
      </c>
      <c r="F24" s="132">
        <v>6</v>
      </c>
      <c r="G24" s="132">
        <v>7</v>
      </c>
      <c r="H24" s="132">
        <v>8</v>
      </c>
      <c r="I24" s="132">
        <v>9</v>
      </c>
      <c r="J24" s="132">
        <v>10</v>
      </c>
      <c r="K24" s="132">
        <v>11</v>
      </c>
      <c r="L24" s="132">
        <v>12</v>
      </c>
      <c r="M24" s="132">
        <v>13</v>
      </c>
    </row>
    <row r="25" spans="1:13" ht="14.25" hidden="1" x14ac:dyDescent="0.2">
      <c r="A25" s="258" t="s">
        <v>476</v>
      </c>
      <c r="B25" s="257"/>
      <c r="C25" s="257"/>
      <c r="D25" s="257"/>
      <c r="E25" s="257"/>
      <c r="F25" s="257"/>
      <c r="G25" s="257"/>
      <c r="H25" s="257"/>
      <c r="I25" s="257"/>
      <c r="J25" s="257"/>
      <c r="K25" s="257"/>
      <c r="L25" s="257"/>
      <c r="M25" s="257"/>
    </row>
    <row r="26" spans="1:13" ht="70.5" hidden="1" x14ac:dyDescent="0.2">
      <c r="A26" s="121" t="s">
        <v>96</v>
      </c>
      <c r="B26" s="120" t="s">
        <v>475</v>
      </c>
      <c r="C26" s="119" t="s">
        <v>474</v>
      </c>
      <c r="D26" s="118" t="s">
        <v>473</v>
      </c>
      <c r="E26" s="123">
        <v>0.76219999999999999</v>
      </c>
      <c r="F26" s="116">
        <v>18884.61</v>
      </c>
      <c r="G26" s="116">
        <v>606.08000000000004</v>
      </c>
      <c r="H26" s="116">
        <v>370.19</v>
      </c>
      <c r="I26" s="116">
        <v>16.010000000000002</v>
      </c>
      <c r="J26" s="114">
        <v>14393.85</v>
      </c>
      <c r="K26" s="114">
        <v>461.95</v>
      </c>
      <c r="L26" s="114">
        <v>282.16000000000003</v>
      </c>
      <c r="M26" s="114">
        <v>12.2</v>
      </c>
    </row>
    <row r="27" spans="1:13" ht="41.25" hidden="1" x14ac:dyDescent="0.2">
      <c r="A27" s="121" t="s">
        <v>97</v>
      </c>
      <c r="B27" s="120" t="s">
        <v>472</v>
      </c>
      <c r="C27" s="119" t="s">
        <v>471</v>
      </c>
      <c r="D27" s="118" t="s">
        <v>470</v>
      </c>
      <c r="E27" s="123">
        <v>-76.22</v>
      </c>
      <c r="F27" s="116">
        <v>167</v>
      </c>
      <c r="G27" s="114"/>
      <c r="H27" s="114"/>
      <c r="I27" s="114"/>
      <c r="J27" s="114">
        <v>-12728.74</v>
      </c>
      <c r="K27" s="114"/>
      <c r="L27" s="114"/>
      <c r="M27" s="114"/>
    </row>
    <row r="28" spans="1:13" ht="41.25" hidden="1" x14ac:dyDescent="0.2">
      <c r="A28" s="121" t="s">
        <v>98</v>
      </c>
      <c r="B28" s="120" t="s">
        <v>469</v>
      </c>
      <c r="C28" s="119" t="s">
        <v>468</v>
      </c>
      <c r="D28" s="118" t="s">
        <v>467</v>
      </c>
      <c r="E28" s="117">
        <v>0.73</v>
      </c>
      <c r="F28" s="116">
        <v>85.8</v>
      </c>
      <c r="G28" s="114"/>
      <c r="H28" s="114"/>
      <c r="I28" s="114"/>
      <c r="J28" s="114">
        <v>62.63</v>
      </c>
      <c r="K28" s="114"/>
      <c r="L28" s="114"/>
      <c r="M28" s="114"/>
    </row>
    <row r="29" spans="1:13" ht="82.5" hidden="1" x14ac:dyDescent="0.2">
      <c r="A29" s="121" t="s">
        <v>100</v>
      </c>
      <c r="B29" s="120" t="s">
        <v>466</v>
      </c>
      <c r="C29" s="119" t="s">
        <v>465</v>
      </c>
      <c r="D29" s="118" t="s">
        <v>464</v>
      </c>
      <c r="E29" s="123">
        <v>0.04</v>
      </c>
      <c r="F29" s="116">
        <v>9802.0300000000007</v>
      </c>
      <c r="G29" s="116">
        <v>243.36</v>
      </c>
      <c r="H29" s="116">
        <v>150.78</v>
      </c>
      <c r="I29" s="116">
        <v>2.76</v>
      </c>
      <c r="J29" s="114">
        <v>392.08</v>
      </c>
      <c r="K29" s="114">
        <v>9.73</v>
      </c>
      <c r="L29" s="114">
        <v>6.03</v>
      </c>
      <c r="M29" s="114">
        <v>0.11</v>
      </c>
    </row>
    <row r="30" spans="1:13" ht="53.25" hidden="1" x14ac:dyDescent="0.2">
      <c r="A30" s="121" t="s">
        <v>101</v>
      </c>
      <c r="B30" s="120" t="s">
        <v>463</v>
      </c>
      <c r="C30" s="119" t="s">
        <v>462</v>
      </c>
      <c r="D30" s="118" t="s">
        <v>316</v>
      </c>
      <c r="E30" s="123">
        <v>145</v>
      </c>
      <c r="F30" s="116">
        <v>30.23</v>
      </c>
      <c r="G30" s="116">
        <v>7.62</v>
      </c>
      <c r="H30" s="114"/>
      <c r="I30" s="114"/>
      <c r="J30" s="114">
        <v>4383.3500000000004</v>
      </c>
      <c r="K30" s="114">
        <v>1104.9000000000001</v>
      </c>
      <c r="L30" s="114"/>
      <c r="M30" s="114"/>
    </row>
    <row r="31" spans="1:13" ht="41.25" hidden="1" x14ac:dyDescent="0.2">
      <c r="A31" s="121" t="s">
        <v>102</v>
      </c>
      <c r="B31" s="120" t="s">
        <v>461</v>
      </c>
      <c r="C31" s="119" t="s">
        <v>460</v>
      </c>
      <c r="D31" s="118" t="s">
        <v>52</v>
      </c>
      <c r="E31" s="123">
        <v>-145</v>
      </c>
      <c r="F31" s="116">
        <v>21.81</v>
      </c>
      <c r="G31" s="114"/>
      <c r="H31" s="114"/>
      <c r="I31" s="114"/>
      <c r="J31" s="114">
        <v>-3162.45</v>
      </c>
      <c r="K31" s="114"/>
      <c r="L31" s="114"/>
      <c r="M31" s="114"/>
    </row>
    <row r="32" spans="1:13" ht="41.25" hidden="1" x14ac:dyDescent="0.2">
      <c r="A32" s="121" t="s">
        <v>103</v>
      </c>
      <c r="B32" s="120" t="s">
        <v>459</v>
      </c>
      <c r="C32" s="119" t="s">
        <v>458</v>
      </c>
      <c r="D32" s="118" t="s">
        <v>52</v>
      </c>
      <c r="E32" s="123">
        <v>71</v>
      </c>
      <c r="F32" s="116">
        <v>79.099999999999994</v>
      </c>
      <c r="G32" s="114"/>
      <c r="H32" s="114"/>
      <c r="I32" s="114"/>
      <c r="J32" s="114">
        <v>5616.1</v>
      </c>
      <c r="K32" s="114"/>
      <c r="L32" s="114"/>
      <c r="M32" s="114"/>
    </row>
    <row r="33" spans="1:13" ht="41.25" hidden="1" x14ac:dyDescent="0.2">
      <c r="A33" s="121" t="s">
        <v>113</v>
      </c>
      <c r="B33" s="120" t="s">
        <v>457</v>
      </c>
      <c r="C33" s="119" t="s">
        <v>456</v>
      </c>
      <c r="D33" s="118" t="s">
        <v>52</v>
      </c>
      <c r="E33" s="117">
        <v>37</v>
      </c>
      <c r="F33" s="116">
        <v>136.09</v>
      </c>
      <c r="G33" s="114"/>
      <c r="H33" s="114"/>
      <c r="I33" s="114"/>
      <c r="J33" s="114">
        <v>5035.33</v>
      </c>
      <c r="K33" s="114"/>
      <c r="L33" s="114"/>
      <c r="M33" s="114"/>
    </row>
    <row r="34" spans="1:13" ht="41.25" hidden="1" x14ac:dyDescent="0.2">
      <c r="A34" s="121" t="s">
        <v>107</v>
      </c>
      <c r="B34" s="120" t="s">
        <v>455</v>
      </c>
      <c r="C34" s="119" t="s">
        <v>454</v>
      </c>
      <c r="D34" s="118" t="s">
        <v>52</v>
      </c>
      <c r="E34" s="117">
        <v>37</v>
      </c>
      <c r="F34" s="116">
        <v>239.71</v>
      </c>
      <c r="G34" s="114"/>
      <c r="H34" s="114"/>
      <c r="I34" s="114"/>
      <c r="J34" s="114">
        <v>8869.27</v>
      </c>
      <c r="K34" s="114"/>
      <c r="L34" s="114"/>
      <c r="M34" s="114"/>
    </row>
    <row r="35" spans="1:13" ht="70.5" hidden="1" x14ac:dyDescent="0.2">
      <c r="A35" s="121" t="s">
        <v>108</v>
      </c>
      <c r="B35" s="120" t="s">
        <v>453</v>
      </c>
      <c r="C35" s="119" t="s">
        <v>452</v>
      </c>
      <c r="D35" s="118" t="s">
        <v>345</v>
      </c>
      <c r="E35" s="117">
        <v>25</v>
      </c>
      <c r="F35" s="116">
        <v>27.22</v>
      </c>
      <c r="G35" s="116">
        <v>1.27</v>
      </c>
      <c r="H35" s="114"/>
      <c r="I35" s="114"/>
      <c r="J35" s="114">
        <v>680.5</v>
      </c>
      <c r="K35" s="114">
        <v>31.75</v>
      </c>
      <c r="L35" s="114"/>
      <c r="M35" s="114"/>
    </row>
    <row r="36" spans="1:13" ht="70.5" hidden="1" x14ac:dyDescent="0.2">
      <c r="A36" s="121" t="s">
        <v>109</v>
      </c>
      <c r="B36" s="120" t="s">
        <v>350</v>
      </c>
      <c r="C36" s="119" t="s">
        <v>451</v>
      </c>
      <c r="D36" s="118" t="s">
        <v>316</v>
      </c>
      <c r="E36" s="117">
        <v>2</v>
      </c>
      <c r="F36" s="116">
        <v>113.08</v>
      </c>
      <c r="G36" s="116">
        <v>16.260000000000002</v>
      </c>
      <c r="H36" s="116">
        <v>13.7</v>
      </c>
      <c r="I36" s="116">
        <v>0.39</v>
      </c>
      <c r="J36" s="114">
        <v>226.16</v>
      </c>
      <c r="K36" s="114">
        <v>32.520000000000003</v>
      </c>
      <c r="L36" s="114">
        <v>27.4</v>
      </c>
      <c r="M36" s="114">
        <v>0.78</v>
      </c>
    </row>
    <row r="37" spans="1:13" ht="55.5" hidden="1" x14ac:dyDescent="0.2">
      <c r="A37" s="121" t="s">
        <v>110</v>
      </c>
      <c r="B37" s="120" t="s">
        <v>450</v>
      </c>
      <c r="C37" s="119" t="s">
        <v>449</v>
      </c>
      <c r="D37" s="118" t="s">
        <v>300</v>
      </c>
      <c r="E37" s="123">
        <v>0.6</v>
      </c>
      <c r="F37" s="116">
        <v>3480.39</v>
      </c>
      <c r="G37" s="116">
        <v>317.17</v>
      </c>
      <c r="H37" s="116">
        <v>72.709999999999994</v>
      </c>
      <c r="I37" s="116">
        <v>2.88</v>
      </c>
      <c r="J37" s="114">
        <v>2088.23</v>
      </c>
      <c r="K37" s="114">
        <v>190.3</v>
      </c>
      <c r="L37" s="114">
        <v>43.63</v>
      </c>
      <c r="M37" s="114">
        <v>1.73</v>
      </c>
    </row>
    <row r="38" spans="1:13" ht="55.5" hidden="1" x14ac:dyDescent="0.2">
      <c r="A38" s="121" t="s">
        <v>111</v>
      </c>
      <c r="B38" s="120" t="s">
        <v>448</v>
      </c>
      <c r="C38" s="119" t="s">
        <v>447</v>
      </c>
      <c r="D38" s="118" t="s">
        <v>300</v>
      </c>
      <c r="E38" s="123">
        <v>0.57999999999999996</v>
      </c>
      <c r="F38" s="116">
        <v>2969.2</v>
      </c>
      <c r="G38" s="116">
        <v>317.17</v>
      </c>
      <c r="H38" s="116">
        <v>72.709999999999994</v>
      </c>
      <c r="I38" s="116">
        <v>2.88</v>
      </c>
      <c r="J38" s="114">
        <v>1722.14</v>
      </c>
      <c r="K38" s="114">
        <v>183.96</v>
      </c>
      <c r="L38" s="114">
        <v>42.17</v>
      </c>
      <c r="M38" s="114">
        <v>1.67</v>
      </c>
    </row>
    <row r="39" spans="1:13" ht="55.5" hidden="1" x14ac:dyDescent="0.2">
      <c r="A39" s="121" t="s">
        <v>129</v>
      </c>
      <c r="B39" s="120" t="s">
        <v>446</v>
      </c>
      <c r="C39" s="119" t="s">
        <v>445</v>
      </c>
      <c r="D39" s="118" t="s">
        <v>300</v>
      </c>
      <c r="E39" s="123">
        <v>1.02</v>
      </c>
      <c r="F39" s="116">
        <v>2756.52</v>
      </c>
      <c r="G39" s="116">
        <v>317.17</v>
      </c>
      <c r="H39" s="116">
        <v>72.709999999999994</v>
      </c>
      <c r="I39" s="116">
        <v>2.88</v>
      </c>
      <c r="J39" s="114">
        <v>2811.65</v>
      </c>
      <c r="K39" s="114">
        <v>323.51</v>
      </c>
      <c r="L39" s="114">
        <v>74.16</v>
      </c>
      <c r="M39" s="114">
        <v>2.94</v>
      </c>
    </row>
    <row r="40" spans="1:13" ht="41.25" hidden="1" x14ac:dyDescent="0.2">
      <c r="A40" s="121" t="s">
        <v>130</v>
      </c>
      <c r="B40" s="120" t="s">
        <v>277</v>
      </c>
      <c r="C40" s="119" t="s">
        <v>276</v>
      </c>
      <c r="D40" s="118" t="s">
        <v>186</v>
      </c>
      <c r="E40" s="117">
        <v>25</v>
      </c>
      <c r="F40" s="116">
        <v>11.98</v>
      </c>
      <c r="G40" s="114"/>
      <c r="H40" s="114"/>
      <c r="I40" s="114"/>
      <c r="J40" s="114">
        <v>299.5</v>
      </c>
      <c r="K40" s="114"/>
      <c r="L40" s="114"/>
      <c r="M40" s="114"/>
    </row>
    <row r="41" spans="1:13" ht="67.5" hidden="1" x14ac:dyDescent="0.2">
      <c r="A41" s="121" t="s">
        <v>131</v>
      </c>
      <c r="B41" s="120" t="s">
        <v>444</v>
      </c>
      <c r="C41" s="119" t="s">
        <v>443</v>
      </c>
      <c r="D41" s="118" t="s">
        <v>442</v>
      </c>
      <c r="E41" s="123">
        <v>11.8</v>
      </c>
      <c r="F41" s="116">
        <v>2114.5</v>
      </c>
      <c r="G41" s="116">
        <v>34.92</v>
      </c>
      <c r="H41" s="116">
        <v>38.22</v>
      </c>
      <c r="I41" s="114"/>
      <c r="J41" s="114">
        <v>24951.1</v>
      </c>
      <c r="K41" s="114">
        <v>412.06</v>
      </c>
      <c r="L41" s="114">
        <v>451</v>
      </c>
      <c r="M41" s="114"/>
    </row>
    <row r="42" spans="1:13" ht="41.25" hidden="1" x14ac:dyDescent="0.2">
      <c r="A42" s="121" t="s">
        <v>132</v>
      </c>
      <c r="B42" s="120" t="s">
        <v>441</v>
      </c>
      <c r="C42" s="119" t="s">
        <v>440</v>
      </c>
      <c r="D42" s="118" t="s">
        <v>167</v>
      </c>
      <c r="E42" s="123">
        <v>-129.80000000000001</v>
      </c>
      <c r="F42" s="116">
        <v>140.72</v>
      </c>
      <c r="G42" s="114"/>
      <c r="H42" s="114"/>
      <c r="I42" s="114"/>
      <c r="J42" s="114">
        <v>-18265.46</v>
      </c>
      <c r="K42" s="114"/>
      <c r="L42" s="114"/>
      <c r="M42" s="114"/>
    </row>
    <row r="43" spans="1:13" ht="41.25" hidden="1" x14ac:dyDescent="0.2">
      <c r="A43" s="121" t="s">
        <v>133</v>
      </c>
      <c r="B43" s="120" t="s">
        <v>439</v>
      </c>
      <c r="C43" s="119" t="s">
        <v>438</v>
      </c>
      <c r="D43" s="118" t="s">
        <v>167</v>
      </c>
      <c r="E43" s="123">
        <v>66</v>
      </c>
      <c r="F43" s="116">
        <v>17.93</v>
      </c>
      <c r="G43" s="114"/>
      <c r="H43" s="114"/>
      <c r="I43" s="114"/>
      <c r="J43" s="114">
        <v>1183.3800000000001</v>
      </c>
      <c r="K43" s="114"/>
      <c r="L43" s="114"/>
      <c r="M43" s="114"/>
    </row>
    <row r="44" spans="1:13" ht="46.5" hidden="1" customHeight="1" x14ac:dyDescent="0.2">
      <c r="A44" s="121" t="s">
        <v>134</v>
      </c>
      <c r="B44" s="120" t="s">
        <v>437</v>
      </c>
      <c r="C44" s="119" t="s">
        <v>436</v>
      </c>
      <c r="D44" s="118" t="s">
        <v>167</v>
      </c>
      <c r="E44" s="123">
        <v>63.8</v>
      </c>
      <c r="F44" s="116">
        <v>10.9</v>
      </c>
      <c r="G44" s="114"/>
      <c r="H44" s="114"/>
      <c r="I44" s="114"/>
      <c r="J44" s="114">
        <v>695.42</v>
      </c>
      <c r="K44" s="114"/>
      <c r="L44" s="114"/>
      <c r="M44" s="114"/>
    </row>
    <row r="45" spans="1:13" ht="14.25" hidden="1" x14ac:dyDescent="0.2">
      <c r="A45" s="258" t="s">
        <v>435</v>
      </c>
      <c r="B45" s="257"/>
      <c r="C45" s="257"/>
      <c r="D45" s="257"/>
      <c r="E45" s="257"/>
      <c r="F45" s="257"/>
      <c r="G45" s="257"/>
      <c r="H45" s="257"/>
      <c r="I45" s="257"/>
      <c r="J45" s="257"/>
      <c r="K45" s="257"/>
      <c r="L45" s="257"/>
      <c r="M45" s="257"/>
    </row>
    <row r="46" spans="1:13" ht="96.75" hidden="1" x14ac:dyDescent="0.2">
      <c r="A46" s="121" t="s">
        <v>135</v>
      </c>
      <c r="B46" s="120" t="s">
        <v>434</v>
      </c>
      <c r="C46" s="119" t="s">
        <v>433</v>
      </c>
      <c r="D46" s="118" t="s">
        <v>426</v>
      </c>
      <c r="E46" s="123">
        <v>0.38469999999999999</v>
      </c>
      <c r="F46" s="116">
        <v>1790</v>
      </c>
      <c r="G46" s="116">
        <v>1220.3599999999999</v>
      </c>
      <c r="H46" s="116">
        <v>180.73</v>
      </c>
      <c r="I46" s="116">
        <v>5.44</v>
      </c>
      <c r="J46" s="114">
        <v>688.61</v>
      </c>
      <c r="K46" s="114">
        <v>469.47</v>
      </c>
      <c r="L46" s="114">
        <v>69.53</v>
      </c>
      <c r="M46" s="114">
        <v>2.09</v>
      </c>
    </row>
    <row r="47" spans="1:13" ht="41.25" hidden="1" x14ac:dyDescent="0.2">
      <c r="A47" s="121" t="s">
        <v>136</v>
      </c>
      <c r="B47" s="120" t="s">
        <v>432</v>
      </c>
      <c r="C47" s="119" t="s">
        <v>431</v>
      </c>
      <c r="D47" s="118" t="s">
        <v>423</v>
      </c>
      <c r="E47" s="123">
        <v>19.625</v>
      </c>
      <c r="F47" s="116">
        <v>93.45</v>
      </c>
      <c r="G47" s="114"/>
      <c r="H47" s="114"/>
      <c r="I47" s="114"/>
      <c r="J47" s="114">
        <v>1833.96</v>
      </c>
      <c r="K47" s="114"/>
      <c r="L47" s="114"/>
      <c r="M47" s="114"/>
    </row>
    <row r="48" spans="1:13" ht="41.25" hidden="1" x14ac:dyDescent="0.2">
      <c r="A48" s="121" t="s">
        <v>137</v>
      </c>
      <c r="B48" s="120" t="s">
        <v>430</v>
      </c>
      <c r="C48" s="119" t="s">
        <v>429</v>
      </c>
      <c r="D48" s="118" t="s">
        <v>423</v>
      </c>
      <c r="E48" s="123">
        <v>18.84</v>
      </c>
      <c r="F48" s="116">
        <v>83.99</v>
      </c>
      <c r="G48" s="114"/>
      <c r="H48" s="114"/>
      <c r="I48" s="114"/>
      <c r="J48" s="114">
        <v>1582.37</v>
      </c>
      <c r="K48" s="114"/>
      <c r="L48" s="114"/>
      <c r="M48" s="114"/>
    </row>
    <row r="49" spans="1:13" ht="96.75" hidden="1" x14ac:dyDescent="0.2">
      <c r="A49" s="121" t="s">
        <v>138</v>
      </c>
      <c r="B49" s="120" t="s">
        <v>428</v>
      </c>
      <c r="C49" s="119" t="s">
        <v>427</v>
      </c>
      <c r="D49" s="118" t="s">
        <v>426</v>
      </c>
      <c r="E49" s="123">
        <v>0.316</v>
      </c>
      <c r="F49" s="116">
        <v>2018.39</v>
      </c>
      <c r="G49" s="116">
        <v>1410.41</v>
      </c>
      <c r="H49" s="116">
        <v>173.73</v>
      </c>
      <c r="I49" s="116">
        <v>8.25</v>
      </c>
      <c r="J49" s="114">
        <v>637.80999999999995</v>
      </c>
      <c r="K49" s="114">
        <v>445.69</v>
      </c>
      <c r="L49" s="114">
        <v>54.9</v>
      </c>
      <c r="M49" s="114">
        <v>2.61</v>
      </c>
    </row>
    <row r="50" spans="1:13" ht="41.25" hidden="1" x14ac:dyDescent="0.2">
      <c r="A50" s="121" t="s">
        <v>139</v>
      </c>
      <c r="B50" s="120" t="s">
        <v>425</v>
      </c>
      <c r="C50" s="119" t="s">
        <v>424</v>
      </c>
      <c r="D50" s="118" t="s">
        <v>423</v>
      </c>
      <c r="E50" s="117">
        <v>31.6</v>
      </c>
      <c r="F50" s="116">
        <v>84.19</v>
      </c>
      <c r="G50" s="114"/>
      <c r="H50" s="114"/>
      <c r="I50" s="114"/>
      <c r="J50" s="114">
        <v>2660.4</v>
      </c>
      <c r="K50" s="114"/>
      <c r="L50" s="114"/>
      <c r="M50" s="114"/>
    </row>
    <row r="51" spans="1:13" ht="84.75" hidden="1" x14ac:dyDescent="0.2">
      <c r="A51" s="121" t="s">
        <v>140</v>
      </c>
      <c r="B51" s="120" t="s">
        <v>422</v>
      </c>
      <c r="C51" s="119" t="s">
        <v>421</v>
      </c>
      <c r="D51" s="118" t="s">
        <v>410</v>
      </c>
      <c r="E51" s="117">
        <v>2</v>
      </c>
      <c r="F51" s="116">
        <v>98.47</v>
      </c>
      <c r="G51" s="116">
        <v>11.01</v>
      </c>
      <c r="H51" s="116">
        <v>3.09</v>
      </c>
      <c r="I51" s="114"/>
      <c r="J51" s="114">
        <v>196.94</v>
      </c>
      <c r="K51" s="114">
        <v>22.02</v>
      </c>
      <c r="L51" s="114">
        <v>6.18</v>
      </c>
      <c r="M51" s="114"/>
    </row>
    <row r="52" spans="1:13" ht="84.75" hidden="1" x14ac:dyDescent="0.2">
      <c r="A52" s="121" t="s">
        <v>141</v>
      </c>
      <c r="B52" s="120" t="s">
        <v>420</v>
      </c>
      <c r="C52" s="119" t="s">
        <v>419</v>
      </c>
      <c r="D52" s="118" t="s">
        <v>410</v>
      </c>
      <c r="E52" s="117">
        <v>1</v>
      </c>
      <c r="F52" s="116">
        <v>98.45</v>
      </c>
      <c r="G52" s="116">
        <v>11.01</v>
      </c>
      <c r="H52" s="116">
        <v>3.09</v>
      </c>
      <c r="I52" s="114"/>
      <c r="J52" s="114">
        <v>98.45</v>
      </c>
      <c r="K52" s="114">
        <v>11.01</v>
      </c>
      <c r="L52" s="114">
        <v>3.09</v>
      </c>
      <c r="M52" s="114"/>
    </row>
    <row r="53" spans="1:13" ht="84.75" hidden="1" x14ac:dyDescent="0.2">
      <c r="A53" s="121" t="s">
        <v>142</v>
      </c>
      <c r="B53" s="120" t="s">
        <v>417</v>
      </c>
      <c r="C53" s="119" t="s">
        <v>418</v>
      </c>
      <c r="D53" s="118" t="s">
        <v>410</v>
      </c>
      <c r="E53" s="117">
        <v>1</v>
      </c>
      <c r="F53" s="116">
        <v>55.02</v>
      </c>
      <c r="G53" s="116">
        <v>11.01</v>
      </c>
      <c r="H53" s="116">
        <v>3.09</v>
      </c>
      <c r="I53" s="114"/>
      <c r="J53" s="114">
        <v>55.02</v>
      </c>
      <c r="K53" s="114">
        <v>11.01</v>
      </c>
      <c r="L53" s="114">
        <v>3.09</v>
      </c>
      <c r="M53" s="114"/>
    </row>
    <row r="54" spans="1:13" ht="84.75" hidden="1" x14ac:dyDescent="0.2">
      <c r="A54" s="121" t="s">
        <v>143</v>
      </c>
      <c r="B54" s="120" t="s">
        <v>417</v>
      </c>
      <c r="C54" s="119" t="s">
        <v>416</v>
      </c>
      <c r="D54" s="118" t="s">
        <v>410</v>
      </c>
      <c r="E54" s="117">
        <v>1</v>
      </c>
      <c r="F54" s="116">
        <v>55.02</v>
      </c>
      <c r="G54" s="116">
        <v>11.01</v>
      </c>
      <c r="H54" s="116">
        <v>3.09</v>
      </c>
      <c r="I54" s="114"/>
      <c r="J54" s="114">
        <v>55.02</v>
      </c>
      <c r="K54" s="114">
        <v>11.01</v>
      </c>
      <c r="L54" s="114">
        <v>3.09</v>
      </c>
      <c r="M54" s="114"/>
    </row>
    <row r="55" spans="1:13" ht="84.75" hidden="1" x14ac:dyDescent="0.2">
      <c r="A55" s="121" t="s">
        <v>144</v>
      </c>
      <c r="B55" s="120" t="s">
        <v>415</v>
      </c>
      <c r="C55" s="119" t="s">
        <v>414</v>
      </c>
      <c r="D55" s="118" t="s">
        <v>410</v>
      </c>
      <c r="E55" s="117">
        <v>2</v>
      </c>
      <c r="F55" s="116">
        <v>48.77</v>
      </c>
      <c r="G55" s="116">
        <v>11.01</v>
      </c>
      <c r="H55" s="116">
        <v>3.09</v>
      </c>
      <c r="I55" s="114"/>
      <c r="J55" s="114">
        <v>97.54</v>
      </c>
      <c r="K55" s="114">
        <v>22.02</v>
      </c>
      <c r="L55" s="114">
        <v>6.18</v>
      </c>
      <c r="M55" s="114"/>
    </row>
    <row r="56" spans="1:13" ht="84.75" hidden="1" x14ac:dyDescent="0.2">
      <c r="A56" s="121" t="s">
        <v>145</v>
      </c>
      <c r="B56" s="120" t="s">
        <v>412</v>
      </c>
      <c r="C56" s="119" t="s">
        <v>413</v>
      </c>
      <c r="D56" s="118" t="s">
        <v>410</v>
      </c>
      <c r="E56" s="117">
        <v>11</v>
      </c>
      <c r="F56" s="116">
        <v>22.21</v>
      </c>
      <c r="G56" s="116">
        <v>10.08</v>
      </c>
      <c r="H56" s="116">
        <v>2.08</v>
      </c>
      <c r="I56" s="114"/>
      <c r="J56" s="114">
        <v>244.31</v>
      </c>
      <c r="K56" s="114">
        <v>110.88</v>
      </c>
      <c r="L56" s="114">
        <v>22.88</v>
      </c>
      <c r="M56" s="114"/>
    </row>
    <row r="57" spans="1:13" ht="84.75" hidden="1" x14ac:dyDescent="0.2">
      <c r="A57" s="121" t="s">
        <v>146</v>
      </c>
      <c r="B57" s="120" t="s">
        <v>412</v>
      </c>
      <c r="C57" s="119" t="s">
        <v>411</v>
      </c>
      <c r="D57" s="118" t="s">
        <v>410</v>
      </c>
      <c r="E57" s="117">
        <v>4</v>
      </c>
      <c r="F57" s="116">
        <v>22.21</v>
      </c>
      <c r="G57" s="116">
        <v>10.08</v>
      </c>
      <c r="H57" s="116">
        <v>2.08</v>
      </c>
      <c r="I57" s="114"/>
      <c r="J57" s="114">
        <v>88.84</v>
      </c>
      <c r="K57" s="114">
        <v>40.32</v>
      </c>
      <c r="L57" s="114">
        <v>8.32</v>
      </c>
      <c r="M57" s="114"/>
    </row>
    <row r="58" spans="1:13" ht="72.75" hidden="1" x14ac:dyDescent="0.2">
      <c r="A58" s="121" t="s">
        <v>147</v>
      </c>
      <c r="B58" s="120" t="s">
        <v>409</v>
      </c>
      <c r="C58" s="119" t="s">
        <v>408</v>
      </c>
      <c r="D58" s="118" t="s">
        <v>407</v>
      </c>
      <c r="E58" s="117">
        <v>3</v>
      </c>
      <c r="F58" s="116">
        <v>39.79</v>
      </c>
      <c r="G58" s="116">
        <v>30.9</v>
      </c>
      <c r="H58" s="116">
        <v>4.1500000000000004</v>
      </c>
      <c r="I58" s="114"/>
      <c r="J58" s="114">
        <v>119.37</v>
      </c>
      <c r="K58" s="114">
        <v>92.7</v>
      </c>
      <c r="L58" s="114">
        <v>12.45</v>
      </c>
      <c r="M58" s="114"/>
    </row>
    <row r="59" spans="1:13" ht="41.25" hidden="1" x14ac:dyDescent="0.2">
      <c r="A59" s="121" t="s">
        <v>148</v>
      </c>
      <c r="B59" s="120" t="s">
        <v>406</v>
      </c>
      <c r="C59" s="119" t="s">
        <v>405</v>
      </c>
      <c r="D59" s="118" t="s">
        <v>52</v>
      </c>
      <c r="E59" s="117">
        <v>3</v>
      </c>
      <c r="F59" s="116">
        <v>210.2</v>
      </c>
      <c r="G59" s="114"/>
      <c r="H59" s="114"/>
      <c r="I59" s="114"/>
      <c r="J59" s="114">
        <v>630.6</v>
      </c>
      <c r="K59" s="114"/>
      <c r="L59" s="114"/>
      <c r="M59" s="114"/>
    </row>
    <row r="60" spans="1:13" ht="84.75" hidden="1" x14ac:dyDescent="0.2">
      <c r="A60" s="121" t="s">
        <v>149</v>
      </c>
      <c r="B60" s="120" t="s">
        <v>404</v>
      </c>
      <c r="C60" s="119" t="s">
        <v>403</v>
      </c>
      <c r="D60" s="118" t="s">
        <v>398</v>
      </c>
      <c r="E60" s="123">
        <v>0.3</v>
      </c>
      <c r="F60" s="116">
        <v>441.03</v>
      </c>
      <c r="G60" s="116">
        <v>326.11</v>
      </c>
      <c r="H60" s="116">
        <v>15.14</v>
      </c>
      <c r="I60" s="114"/>
      <c r="J60" s="114">
        <v>132.31</v>
      </c>
      <c r="K60" s="114">
        <v>97.83</v>
      </c>
      <c r="L60" s="114">
        <v>4.54</v>
      </c>
      <c r="M60" s="114"/>
    </row>
    <row r="61" spans="1:13" ht="60" hidden="1" x14ac:dyDescent="0.2">
      <c r="A61" s="121" t="s">
        <v>161</v>
      </c>
      <c r="B61" s="120" t="s">
        <v>402</v>
      </c>
      <c r="C61" s="119" t="s">
        <v>401</v>
      </c>
      <c r="D61" s="118" t="s">
        <v>52</v>
      </c>
      <c r="E61" s="117">
        <v>3</v>
      </c>
      <c r="F61" s="116">
        <v>517.03</v>
      </c>
      <c r="G61" s="114"/>
      <c r="H61" s="114"/>
      <c r="I61" s="114"/>
      <c r="J61" s="114">
        <v>1551.09</v>
      </c>
      <c r="K61" s="114"/>
      <c r="L61" s="114"/>
      <c r="M61" s="114"/>
    </row>
    <row r="62" spans="1:13" ht="84.75" hidden="1" x14ac:dyDescent="0.2">
      <c r="A62" s="121" t="s">
        <v>160</v>
      </c>
      <c r="B62" s="120" t="s">
        <v>400</v>
      </c>
      <c r="C62" s="119" t="s">
        <v>399</v>
      </c>
      <c r="D62" s="118" t="s">
        <v>398</v>
      </c>
      <c r="E62" s="123">
        <v>0.1</v>
      </c>
      <c r="F62" s="116">
        <v>318.07</v>
      </c>
      <c r="G62" s="116">
        <v>251.85</v>
      </c>
      <c r="H62" s="116">
        <v>5.59</v>
      </c>
      <c r="I62" s="114"/>
      <c r="J62" s="114">
        <v>31.81</v>
      </c>
      <c r="K62" s="114">
        <v>25.19</v>
      </c>
      <c r="L62" s="114">
        <v>0.56000000000000005</v>
      </c>
      <c r="M62" s="114"/>
    </row>
    <row r="63" spans="1:13" ht="60" hidden="1" x14ac:dyDescent="0.2">
      <c r="A63" s="121" t="s">
        <v>159</v>
      </c>
      <c r="B63" s="120" t="s">
        <v>397</v>
      </c>
      <c r="C63" s="119" t="s">
        <v>396</v>
      </c>
      <c r="D63" s="118" t="s">
        <v>52</v>
      </c>
      <c r="E63" s="117">
        <v>1</v>
      </c>
      <c r="F63" s="116">
        <v>290.31</v>
      </c>
      <c r="G63" s="114"/>
      <c r="H63" s="114"/>
      <c r="I63" s="114"/>
      <c r="J63" s="114">
        <v>290.31</v>
      </c>
      <c r="K63" s="114"/>
      <c r="L63" s="114"/>
      <c r="M63" s="114"/>
    </row>
    <row r="64" spans="1:13" ht="84.75" hidden="1" x14ac:dyDescent="0.2">
      <c r="A64" s="121" t="s">
        <v>158</v>
      </c>
      <c r="B64" s="120" t="s">
        <v>395</v>
      </c>
      <c r="C64" s="119" t="s">
        <v>394</v>
      </c>
      <c r="D64" s="118" t="s">
        <v>316</v>
      </c>
      <c r="E64" s="117">
        <v>17</v>
      </c>
      <c r="F64" s="116">
        <v>28.67</v>
      </c>
      <c r="G64" s="116">
        <v>11.49</v>
      </c>
      <c r="H64" s="116">
        <v>2.4500000000000002</v>
      </c>
      <c r="I64" s="114"/>
      <c r="J64" s="114">
        <v>487.39</v>
      </c>
      <c r="K64" s="114">
        <v>195.33</v>
      </c>
      <c r="L64" s="114">
        <v>41.65</v>
      </c>
      <c r="M64" s="114"/>
    </row>
    <row r="65" spans="1:13" ht="45" hidden="1" customHeight="1" x14ac:dyDescent="0.2">
      <c r="A65" s="121" t="s">
        <v>157</v>
      </c>
      <c r="B65" s="120" t="s">
        <v>393</v>
      </c>
      <c r="C65" s="119" t="s">
        <v>392</v>
      </c>
      <c r="D65" s="118" t="s">
        <v>52</v>
      </c>
      <c r="E65" s="117">
        <v>17</v>
      </c>
      <c r="F65" s="116">
        <v>154.88999999999999</v>
      </c>
      <c r="G65" s="114"/>
      <c r="H65" s="114"/>
      <c r="I65" s="114"/>
      <c r="J65" s="114">
        <v>2633.13</v>
      </c>
      <c r="K65" s="114"/>
      <c r="L65" s="114"/>
      <c r="M65" s="114"/>
    </row>
    <row r="66" spans="1:13" ht="67.5" hidden="1" x14ac:dyDescent="0.2">
      <c r="A66" s="121" t="s">
        <v>156</v>
      </c>
      <c r="B66" s="120" t="s">
        <v>391</v>
      </c>
      <c r="C66" s="119" t="s">
        <v>390</v>
      </c>
      <c r="D66" s="118" t="s">
        <v>389</v>
      </c>
      <c r="E66" s="123">
        <v>4.5</v>
      </c>
      <c r="F66" s="116">
        <v>5087.08</v>
      </c>
      <c r="G66" s="116">
        <v>66.17</v>
      </c>
      <c r="H66" s="116">
        <v>63.98</v>
      </c>
      <c r="I66" s="114"/>
      <c r="J66" s="114">
        <v>22891.86</v>
      </c>
      <c r="K66" s="114">
        <v>297.77</v>
      </c>
      <c r="L66" s="114">
        <v>287.91000000000003</v>
      </c>
      <c r="M66" s="114"/>
    </row>
    <row r="67" spans="1:13" ht="21.75" customHeight="1" x14ac:dyDescent="0.2">
      <c r="A67" s="259" t="s">
        <v>388</v>
      </c>
      <c r="B67" s="260"/>
      <c r="C67" s="260"/>
      <c r="D67" s="260"/>
      <c r="E67" s="260"/>
      <c r="F67" s="260"/>
      <c r="G67" s="260"/>
      <c r="H67" s="260"/>
      <c r="I67" s="260"/>
      <c r="J67" s="260"/>
      <c r="K67" s="260"/>
      <c r="L67" s="260"/>
      <c r="M67" s="260"/>
    </row>
    <row r="68" spans="1:13" ht="72.75" x14ac:dyDescent="0.2">
      <c r="A68" s="130" t="s">
        <v>155</v>
      </c>
      <c r="B68" s="129" t="s">
        <v>387</v>
      </c>
      <c r="C68" s="128" t="s">
        <v>386</v>
      </c>
      <c r="D68" s="127" t="s">
        <v>99</v>
      </c>
      <c r="E68" s="126">
        <v>7</v>
      </c>
      <c r="F68" s="125">
        <v>226.63</v>
      </c>
      <c r="G68" s="125">
        <v>13.86</v>
      </c>
      <c r="H68" s="124"/>
      <c r="I68" s="124"/>
      <c r="J68" s="124">
        <v>1586.41</v>
      </c>
      <c r="K68" s="124">
        <v>97.02</v>
      </c>
      <c r="L68" s="124"/>
      <c r="M68" s="124"/>
    </row>
    <row r="69" spans="1:13" ht="72.75" x14ac:dyDescent="0.2">
      <c r="A69" s="130" t="s">
        <v>154</v>
      </c>
      <c r="B69" s="129" t="s">
        <v>385</v>
      </c>
      <c r="C69" s="128" t="s">
        <v>384</v>
      </c>
      <c r="D69" s="127" t="s">
        <v>99</v>
      </c>
      <c r="E69" s="126">
        <v>12</v>
      </c>
      <c r="F69" s="125">
        <v>30.88</v>
      </c>
      <c r="G69" s="125">
        <v>27.84</v>
      </c>
      <c r="H69" s="124"/>
      <c r="I69" s="124"/>
      <c r="J69" s="124">
        <v>370.56</v>
      </c>
      <c r="K69" s="124">
        <v>334.08</v>
      </c>
      <c r="L69" s="124"/>
      <c r="M69" s="124"/>
    </row>
    <row r="70" spans="1:13" ht="41.25" x14ac:dyDescent="0.2">
      <c r="A70" s="130" t="s">
        <v>153</v>
      </c>
      <c r="B70" s="129" t="s">
        <v>383</v>
      </c>
      <c r="C70" s="128" t="s">
        <v>382</v>
      </c>
      <c r="D70" s="127" t="s">
        <v>185</v>
      </c>
      <c r="E70" s="131">
        <v>4.0000000000000001E-3</v>
      </c>
      <c r="F70" s="125">
        <v>10554.05</v>
      </c>
      <c r="G70" s="124"/>
      <c r="H70" s="124"/>
      <c r="I70" s="124"/>
      <c r="J70" s="124">
        <v>42.22</v>
      </c>
      <c r="K70" s="124"/>
      <c r="L70" s="124"/>
      <c r="M70" s="124"/>
    </row>
    <row r="71" spans="1:13" ht="53.25" x14ac:dyDescent="0.2">
      <c r="A71" s="130" t="s">
        <v>381</v>
      </c>
      <c r="B71" s="129" t="s">
        <v>380</v>
      </c>
      <c r="C71" s="128" t="s">
        <v>379</v>
      </c>
      <c r="D71" s="127" t="s">
        <v>167</v>
      </c>
      <c r="E71" s="126">
        <v>60</v>
      </c>
      <c r="F71" s="125">
        <v>22.83</v>
      </c>
      <c r="G71" s="124"/>
      <c r="H71" s="124"/>
      <c r="I71" s="124"/>
      <c r="J71" s="124">
        <v>1369.8</v>
      </c>
      <c r="K71" s="124"/>
      <c r="L71" s="124"/>
      <c r="M71" s="124"/>
    </row>
    <row r="72" spans="1:13" ht="53.25" x14ac:dyDescent="0.2">
      <c r="A72" s="130" t="s">
        <v>378</v>
      </c>
      <c r="B72" s="129" t="s">
        <v>377</v>
      </c>
      <c r="C72" s="128" t="s">
        <v>376</v>
      </c>
      <c r="D72" s="127" t="s">
        <v>167</v>
      </c>
      <c r="E72" s="126">
        <v>60</v>
      </c>
      <c r="F72" s="125">
        <v>35.18</v>
      </c>
      <c r="G72" s="124"/>
      <c r="H72" s="124"/>
      <c r="I72" s="124"/>
      <c r="J72" s="124">
        <v>2110.8000000000002</v>
      </c>
      <c r="K72" s="124"/>
      <c r="L72" s="124"/>
      <c r="M72" s="124"/>
    </row>
    <row r="73" spans="1:13" ht="17.25" hidden="1" customHeight="1" x14ac:dyDescent="0.2">
      <c r="A73" s="259" t="s">
        <v>375</v>
      </c>
      <c r="B73" s="260"/>
      <c r="C73" s="260"/>
      <c r="D73" s="260"/>
      <c r="E73" s="260"/>
      <c r="F73" s="260"/>
      <c r="G73" s="260"/>
      <c r="H73" s="260"/>
      <c r="I73" s="260"/>
      <c r="J73" s="260"/>
      <c r="K73" s="260"/>
      <c r="L73" s="260"/>
      <c r="M73" s="260"/>
    </row>
    <row r="74" spans="1:13" ht="82.5" hidden="1" x14ac:dyDescent="0.2">
      <c r="A74" s="121" t="s">
        <v>374</v>
      </c>
      <c r="B74" s="120" t="s">
        <v>373</v>
      </c>
      <c r="C74" s="119" t="s">
        <v>372</v>
      </c>
      <c r="D74" s="118" t="s">
        <v>99</v>
      </c>
      <c r="E74" s="117">
        <v>2</v>
      </c>
      <c r="F74" s="116">
        <v>2.81</v>
      </c>
      <c r="G74" s="116">
        <v>2.37</v>
      </c>
      <c r="H74" s="114"/>
      <c r="I74" s="114"/>
      <c r="J74" s="114">
        <v>5.62</v>
      </c>
      <c r="K74" s="114">
        <v>4.74</v>
      </c>
      <c r="L74" s="114"/>
      <c r="M74" s="114"/>
    </row>
    <row r="75" spans="1:13" ht="53.25" hidden="1" x14ac:dyDescent="0.2">
      <c r="A75" s="122" t="s">
        <v>371</v>
      </c>
      <c r="B75" s="120" t="s">
        <v>370</v>
      </c>
      <c r="C75" s="119" t="s">
        <v>369</v>
      </c>
      <c r="D75" s="118" t="s">
        <v>99</v>
      </c>
      <c r="E75" s="117">
        <v>2</v>
      </c>
      <c r="F75" s="116">
        <v>37021.79</v>
      </c>
      <c r="G75" s="114"/>
      <c r="H75" s="114"/>
      <c r="I75" s="114"/>
      <c r="J75" s="114">
        <v>74043.58</v>
      </c>
      <c r="K75" s="114"/>
      <c r="L75" s="114"/>
      <c r="M75" s="114"/>
    </row>
    <row r="76" spans="1:13" ht="82.5" hidden="1" x14ac:dyDescent="0.2">
      <c r="A76" s="121" t="s">
        <v>368</v>
      </c>
      <c r="B76" s="120" t="s">
        <v>367</v>
      </c>
      <c r="C76" s="119" t="s">
        <v>366</v>
      </c>
      <c r="D76" s="118" t="s">
        <v>365</v>
      </c>
      <c r="E76" s="117">
        <v>1</v>
      </c>
      <c r="F76" s="116">
        <v>440.78</v>
      </c>
      <c r="G76" s="116">
        <v>36.78</v>
      </c>
      <c r="H76" s="116">
        <v>37.74</v>
      </c>
      <c r="I76" s="116">
        <v>0.99</v>
      </c>
      <c r="J76" s="114">
        <v>440.78</v>
      </c>
      <c r="K76" s="114">
        <v>36.78</v>
      </c>
      <c r="L76" s="114">
        <v>37.74</v>
      </c>
      <c r="M76" s="114">
        <v>0.99</v>
      </c>
    </row>
    <row r="77" spans="1:13" ht="82.5" hidden="1" x14ac:dyDescent="0.2">
      <c r="A77" s="121" t="s">
        <v>364</v>
      </c>
      <c r="B77" s="120" t="s">
        <v>363</v>
      </c>
      <c r="C77" s="119" t="s">
        <v>362</v>
      </c>
      <c r="D77" s="118" t="s">
        <v>361</v>
      </c>
      <c r="E77" s="117">
        <v>2</v>
      </c>
      <c r="F77" s="116">
        <v>2712.57</v>
      </c>
      <c r="G77" s="116">
        <v>135.59</v>
      </c>
      <c r="H77" s="116">
        <v>16.3</v>
      </c>
      <c r="I77" s="116">
        <v>0.99</v>
      </c>
      <c r="J77" s="114">
        <v>5425.14</v>
      </c>
      <c r="K77" s="114">
        <v>271.18</v>
      </c>
      <c r="L77" s="114">
        <v>32.6</v>
      </c>
      <c r="M77" s="114">
        <v>1.98</v>
      </c>
    </row>
    <row r="78" spans="1:13" ht="41.25" hidden="1" x14ac:dyDescent="0.2">
      <c r="A78" s="121" t="s">
        <v>360</v>
      </c>
      <c r="B78" s="120" t="s">
        <v>359</v>
      </c>
      <c r="C78" s="119" t="s">
        <v>358</v>
      </c>
      <c r="D78" s="118" t="s">
        <v>61</v>
      </c>
      <c r="E78" s="123">
        <v>-2</v>
      </c>
      <c r="F78" s="116">
        <v>2453.8000000000002</v>
      </c>
      <c r="G78" s="114"/>
      <c r="H78" s="114"/>
      <c r="I78" s="114"/>
      <c r="J78" s="114">
        <v>-4907.6000000000004</v>
      </c>
      <c r="K78" s="114"/>
      <c r="L78" s="114"/>
      <c r="M78" s="114"/>
    </row>
    <row r="79" spans="1:13" ht="61.5" hidden="1" customHeight="1" x14ac:dyDescent="0.2">
      <c r="A79" s="122" t="s">
        <v>357</v>
      </c>
      <c r="B79" s="120" t="s">
        <v>356</v>
      </c>
      <c r="C79" s="119" t="s">
        <v>355</v>
      </c>
      <c r="D79" s="118" t="s">
        <v>99</v>
      </c>
      <c r="E79" s="117">
        <v>2</v>
      </c>
      <c r="F79" s="116">
        <v>9991.92</v>
      </c>
      <c r="G79" s="114"/>
      <c r="H79" s="114"/>
      <c r="I79" s="114"/>
      <c r="J79" s="114">
        <v>19983.84</v>
      </c>
      <c r="K79" s="114"/>
      <c r="L79" s="114"/>
      <c r="M79" s="114"/>
    </row>
    <row r="80" spans="1:13" ht="53.25" hidden="1" x14ac:dyDescent="0.2">
      <c r="A80" s="121" t="s">
        <v>354</v>
      </c>
      <c r="B80" s="120" t="s">
        <v>353</v>
      </c>
      <c r="C80" s="119" t="s">
        <v>352</v>
      </c>
      <c r="D80" s="118" t="s">
        <v>316</v>
      </c>
      <c r="E80" s="117">
        <v>1</v>
      </c>
      <c r="F80" s="116">
        <v>180.71</v>
      </c>
      <c r="G80" s="116">
        <v>17.28</v>
      </c>
      <c r="H80" s="116">
        <v>4.34</v>
      </c>
      <c r="I80" s="114"/>
      <c r="J80" s="114">
        <v>180.71</v>
      </c>
      <c r="K80" s="114">
        <v>17.28</v>
      </c>
      <c r="L80" s="114">
        <v>4.34</v>
      </c>
      <c r="M80" s="114"/>
    </row>
    <row r="81" spans="1:13" ht="70.5" hidden="1" x14ac:dyDescent="0.2">
      <c r="A81" s="121" t="s">
        <v>351</v>
      </c>
      <c r="B81" s="120" t="s">
        <v>350</v>
      </c>
      <c r="C81" s="119" t="s">
        <v>349</v>
      </c>
      <c r="D81" s="118" t="s">
        <v>316</v>
      </c>
      <c r="E81" s="117">
        <v>1</v>
      </c>
      <c r="F81" s="116">
        <v>113.08</v>
      </c>
      <c r="G81" s="116">
        <v>16.260000000000002</v>
      </c>
      <c r="H81" s="116">
        <v>13.7</v>
      </c>
      <c r="I81" s="116">
        <v>0.39</v>
      </c>
      <c r="J81" s="114">
        <v>113.08</v>
      </c>
      <c r="K81" s="114">
        <v>16.260000000000002</v>
      </c>
      <c r="L81" s="114">
        <v>13.7</v>
      </c>
      <c r="M81" s="114">
        <v>0.39</v>
      </c>
    </row>
    <row r="82" spans="1:13" ht="69.75" hidden="1" customHeight="1" x14ac:dyDescent="0.2">
      <c r="A82" s="121" t="s">
        <v>348</v>
      </c>
      <c r="B82" s="120" t="s">
        <v>347</v>
      </c>
      <c r="C82" s="119" t="s">
        <v>346</v>
      </c>
      <c r="D82" s="118" t="s">
        <v>345</v>
      </c>
      <c r="E82" s="117">
        <v>4</v>
      </c>
      <c r="F82" s="116">
        <v>226.43</v>
      </c>
      <c r="G82" s="116">
        <v>2.25</v>
      </c>
      <c r="H82" s="114"/>
      <c r="I82" s="114"/>
      <c r="J82" s="114">
        <v>905.72</v>
      </c>
      <c r="K82" s="114">
        <v>9</v>
      </c>
      <c r="L82" s="114"/>
      <c r="M82" s="114"/>
    </row>
    <row r="83" spans="1:13" ht="70.5" hidden="1" x14ac:dyDescent="0.2">
      <c r="A83" s="121" t="s">
        <v>344</v>
      </c>
      <c r="B83" s="120" t="s">
        <v>343</v>
      </c>
      <c r="C83" s="119" t="s">
        <v>342</v>
      </c>
      <c r="D83" s="118" t="s">
        <v>338</v>
      </c>
      <c r="E83" s="123">
        <v>0.2</v>
      </c>
      <c r="F83" s="116">
        <v>8450.15</v>
      </c>
      <c r="G83" s="116">
        <v>94.92</v>
      </c>
      <c r="H83" s="116">
        <v>108.86</v>
      </c>
      <c r="I83" s="116">
        <v>0.99</v>
      </c>
      <c r="J83" s="114">
        <v>1690.03</v>
      </c>
      <c r="K83" s="114">
        <v>18.98</v>
      </c>
      <c r="L83" s="114">
        <v>21.77</v>
      </c>
      <c r="M83" s="114">
        <v>0.2</v>
      </c>
    </row>
    <row r="84" spans="1:13" ht="70.5" hidden="1" x14ac:dyDescent="0.2">
      <c r="A84" s="121" t="s">
        <v>341</v>
      </c>
      <c r="B84" s="120" t="s">
        <v>340</v>
      </c>
      <c r="C84" s="119" t="s">
        <v>339</v>
      </c>
      <c r="D84" s="118" t="s">
        <v>338</v>
      </c>
      <c r="E84" s="123">
        <v>0.1</v>
      </c>
      <c r="F84" s="116">
        <v>4974.88</v>
      </c>
      <c r="G84" s="116">
        <v>79.2</v>
      </c>
      <c r="H84" s="116">
        <v>78.03</v>
      </c>
      <c r="I84" s="116">
        <v>0.2</v>
      </c>
      <c r="J84" s="114">
        <v>497.49</v>
      </c>
      <c r="K84" s="114">
        <v>7.92</v>
      </c>
      <c r="L84" s="114">
        <v>7.8</v>
      </c>
      <c r="M84" s="114">
        <v>0.02</v>
      </c>
    </row>
    <row r="85" spans="1:13" ht="67.5" hidden="1" x14ac:dyDescent="0.2">
      <c r="A85" s="121" t="s">
        <v>337</v>
      </c>
      <c r="B85" s="120" t="s">
        <v>336</v>
      </c>
      <c r="C85" s="119" t="s">
        <v>335</v>
      </c>
      <c r="D85" s="118" t="s">
        <v>316</v>
      </c>
      <c r="E85" s="123">
        <v>14</v>
      </c>
      <c r="F85" s="116">
        <v>76.430000000000007</v>
      </c>
      <c r="G85" s="116">
        <v>13.33</v>
      </c>
      <c r="H85" s="116">
        <v>4.29</v>
      </c>
      <c r="I85" s="114"/>
      <c r="J85" s="114">
        <v>1070.02</v>
      </c>
      <c r="K85" s="114">
        <v>186.62</v>
      </c>
      <c r="L85" s="114">
        <v>60.06</v>
      </c>
      <c r="M85" s="114"/>
    </row>
    <row r="86" spans="1:13" ht="41.25" hidden="1" x14ac:dyDescent="0.2">
      <c r="A86" s="121" t="s">
        <v>334</v>
      </c>
      <c r="B86" s="120" t="s">
        <v>333</v>
      </c>
      <c r="C86" s="119" t="s">
        <v>332</v>
      </c>
      <c r="D86" s="118" t="s">
        <v>52</v>
      </c>
      <c r="E86" s="117">
        <v>6</v>
      </c>
      <c r="F86" s="116">
        <v>33.25</v>
      </c>
      <c r="G86" s="114"/>
      <c r="H86" s="114"/>
      <c r="I86" s="114"/>
      <c r="J86" s="114">
        <v>199.5</v>
      </c>
      <c r="K86" s="114"/>
      <c r="L86" s="114"/>
      <c r="M86" s="114"/>
    </row>
    <row r="87" spans="1:13" ht="41.25" hidden="1" x14ac:dyDescent="0.2">
      <c r="A87" s="121" t="s">
        <v>331</v>
      </c>
      <c r="B87" s="120" t="s">
        <v>330</v>
      </c>
      <c r="C87" s="119" t="s">
        <v>329</v>
      </c>
      <c r="D87" s="118" t="s">
        <v>52</v>
      </c>
      <c r="E87" s="117">
        <v>2</v>
      </c>
      <c r="F87" s="116">
        <v>75.900000000000006</v>
      </c>
      <c r="G87" s="114"/>
      <c r="H87" s="114"/>
      <c r="I87" s="114"/>
      <c r="J87" s="114">
        <v>151.80000000000001</v>
      </c>
      <c r="K87" s="114"/>
      <c r="L87" s="114"/>
      <c r="M87" s="114"/>
    </row>
    <row r="88" spans="1:13" ht="41.25" hidden="1" x14ac:dyDescent="0.2">
      <c r="A88" s="121" t="s">
        <v>328</v>
      </c>
      <c r="B88" s="120" t="s">
        <v>327</v>
      </c>
      <c r="C88" s="119" t="s">
        <v>326</v>
      </c>
      <c r="D88" s="118" t="s">
        <v>52</v>
      </c>
      <c r="E88" s="117">
        <v>4</v>
      </c>
      <c r="F88" s="116">
        <v>24.65</v>
      </c>
      <c r="G88" s="114"/>
      <c r="H88" s="114"/>
      <c r="I88" s="114"/>
      <c r="J88" s="114">
        <v>98.6</v>
      </c>
      <c r="K88" s="114"/>
      <c r="L88" s="114"/>
      <c r="M88" s="114"/>
    </row>
    <row r="89" spans="1:13" ht="41.25" hidden="1" x14ac:dyDescent="0.2">
      <c r="A89" s="121" t="s">
        <v>325</v>
      </c>
      <c r="B89" s="120" t="s">
        <v>324</v>
      </c>
      <c r="C89" s="119" t="s">
        <v>323</v>
      </c>
      <c r="D89" s="118" t="s">
        <v>52</v>
      </c>
      <c r="E89" s="117">
        <v>1</v>
      </c>
      <c r="F89" s="116">
        <v>388.14</v>
      </c>
      <c r="G89" s="114"/>
      <c r="H89" s="114"/>
      <c r="I89" s="114"/>
      <c r="J89" s="114">
        <v>388.14</v>
      </c>
      <c r="K89" s="114"/>
      <c r="L89" s="114"/>
      <c r="M89" s="114"/>
    </row>
    <row r="90" spans="1:13" ht="41.25" hidden="1" x14ac:dyDescent="0.2">
      <c r="A90" s="121" t="s">
        <v>322</v>
      </c>
      <c r="B90" s="120" t="s">
        <v>321</v>
      </c>
      <c r="C90" s="119" t="s">
        <v>320</v>
      </c>
      <c r="D90" s="118" t="s">
        <v>52</v>
      </c>
      <c r="E90" s="117">
        <v>1</v>
      </c>
      <c r="F90" s="116">
        <v>60.1</v>
      </c>
      <c r="G90" s="114"/>
      <c r="H90" s="114"/>
      <c r="I90" s="114"/>
      <c r="J90" s="114">
        <v>60.1</v>
      </c>
      <c r="K90" s="114"/>
      <c r="L90" s="114"/>
      <c r="M90" s="114"/>
    </row>
    <row r="91" spans="1:13" ht="67.5" hidden="1" x14ac:dyDescent="0.2">
      <c r="A91" s="121" t="s">
        <v>319</v>
      </c>
      <c r="B91" s="120" t="s">
        <v>318</v>
      </c>
      <c r="C91" s="119" t="s">
        <v>317</v>
      </c>
      <c r="D91" s="118" t="s">
        <v>316</v>
      </c>
      <c r="E91" s="123">
        <v>10</v>
      </c>
      <c r="F91" s="116">
        <v>99.77</v>
      </c>
      <c r="G91" s="116">
        <v>13.33</v>
      </c>
      <c r="H91" s="116">
        <v>5.78</v>
      </c>
      <c r="I91" s="114"/>
      <c r="J91" s="114">
        <v>997.7</v>
      </c>
      <c r="K91" s="114">
        <v>133.30000000000001</v>
      </c>
      <c r="L91" s="114">
        <v>57.8</v>
      </c>
      <c r="M91" s="114"/>
    </row>
    <row r="92" spans="1:13" ht="41.25" hidden="1" x14ac:dyDescent="0.2">
      <c r="A92" s="121" t="s">
        <v>315</v>
      </c>
      <c r="B92" s="120" t="s">
        <v>314</v>
      </c>
      <c r="C92" s="119" t="s">
        <v>313</v>
      </c>
      <c r="D92" s="118" t="s">
        <v>52</v>
      </c>
      <c r="E92" s="117">
        <v>6</v>
      </c>
      <c r="F92" s="116">
        <v>188.68</v>
      </c>
      <c r="G92" s="114"/>
      <c r="H92" s="114"/>
      <c r="I92" s="114"/>
      <c r="J92" s="114">
        <v>1132.08</v>
      </c>
      <c r="K92" s="114"/>
      <c r="L92" s="114"/>
      <c r="M92" s="114"/>
    </row>
    <row r="93" spans="1:13" ht="41.25" hidden="1" x14ac:dyDescent="0.2">
      <c r="A93" s="121" t="s">
        <v>312</v>
      </c>
      <c r="B93" s="120" t="s">
        <v>311</v>
      </c>
      <c r="C93" s="119" t="s">
        <v>310</v>
      </c>
      <c r="D93" s="118" t="s">
        <v>52</v>
      </c>
      <c r="E93" s="117">
        <v>4</v>
      </c>
      <c r="F93" s="116">
        <v>87.1</v>
      </c>
      <c r="G93" s="114"/>
      <c r="H93" s="114"/>
      <c r="I93" s="114"/>
      <c r="J93" s="114">
        <v>348.4</v>
      </c>
      <c r="K93" s="114"/>
      <c r="L93" s="114"/>
      <c r="M93" s="114"/>
    </row>
    <row r="94" spans="1:13" ht="67.5" hidden="1" x14ac:dyDescent="0.2">
      <c r="A94" s="121" t="s">
        <v>309</v>
      </c>
      <c r="B94" s="120" t="s">
        <v>308</v>
      </c>
      <c r="C94" s="119" t="s">
        <v>307</v>
      </c>
      <c r="D94" s="118" t="s">
        <v>300</v>
      </c>
      <c r="E94" s="123">
        <v>0.06</v>
      </c>
      <c r="F94" s="116">
        <v>8154.57</v>
      </c>
      <c r="G94" s="116">
        <v>540.02</v>
      </c>
      <c r="H94" s="116">
        <v>195.42</v>
      </c>
      <c r="I94" s="116">
        <v>4.03</v>
      </c>
      <c r="J94" s="114">
        <v>489.27</v>
      </c>
      <c r="K94" s="114">
        <v>32.4</v>
      </c>
      <c r="L94" s="114">
        <v>11.73</v>
      </c>
      <c r="M94" s="114">
        <v>0.24</v>
      </c>
    </row>
    <row r="95" spans="1:13" ht="67.5" hidden="1" x14ac:dyDescent="0.2">
      <c r="A95" s="121" t="s">
        <v>306</v>
      </c>
      <c r="B95" s="120" t="s">
        <v>305</v>
      </c>
      <c r="C95" s="119" t="s">
        <v>304</v>
      </c>
      <c r="D95" s="118" t="s">
        <v>300</v>
      </c>
      <c r="E95" s="123">
        <v>0.01</v>
      </c>
      <c r="F95" s="116">
        <v>13905.86</v>
      </c>
      <c r="G95" s="116">
        <v>779.43</v>
      </c>
      <c r="H95" s="116">
        <v>299.45</v>
      </c>
      <c r="I95" s="116">
        <v>5.37</v>
      </c>
      <c r="J95" s="114">
        <v>139.06</v>
      </c>
      <c r="K95" s="114">
        <v>7.79</v>
      </c>
      <c r="L95" s="114">
        <v>2.99</v>
      </c>
      <c r="M95" s="114">
        <v>0.05</v>
      </c>
    </row>
    <row r="96" spans="1:13" ht="67.5" hidden="1" x14ac:dyDescent="0.2">
      <c r="A96" s="121" t="s">
        <v>303</v>
      </c>
      <c r="B96" s="120" t="s">
        <v>302</v>
      </c>
      <c r="C96" s="119" t="s">
        <v>301</v>
      </c>
      <c r="D96" s="118" t="s">
        <v>300</v>
      </c>
      <c r="E96" s="123">
        <v>0.14000000000000001</v>
      </c>
      <c r="F96" s="116">
        <v>5508.5</v>
      </c>
      <c r="G96" s="116">
        <v>405.14</v>
      </c>
      <c r="H96" s="116">
        <v>65.209999999999994</v>
      </c>
      <c r="I96" s="116">
        <v>3.64</v>
      </c>
      <c r="J96" s="114">
        <v>771.19</v>
      </c>
      <c r="K96" s="114">
        <v>56.72</v>
      </c>
      <c r="L96" s="114">
        <v>9.1300000000000008</v>
      </c>
      <c r="M96" s="114">
        <v>0.51</v>
      </c>
    </row>
    <row r="97" spans="1:13" ht="53.25" hidden="1" x14ac:dyDescent="0.2">
      <c r="A97" s="121" t="s">
        <v>299</v>
      </c>
      <c r="B97" s="120" t="s">
        <v>298</v>
      </c>
      <c r="C97" s="119" t="s">
        <v>297</v>
      </c>
      <c r="D97" s="118" t="s">
        <v>296</v>
      </c>
      <c r="E97" s="123">
        <v>7.1999999999999998E-3</v>
      </c>
      <c r="F97" s="116">
        <v>25621.279999999999</v>
      </c>
      <c r="G97" s="116">
        <v>3923.64</v>
      </c>
      <c r="H97" s="116">
        <v>14875.54</v>
      </c>
      <c r="I97" s="116">
        <v>1977.58</v>
      </c>
      <c r="J97" s="114">
        <v>184.47</v>
      </c>
      <c r="K97" s="114">
        <v>28.25</v>
      </c>
      <c r="L97" s="114">
        <v>107.1</v>
      </c>
      <c r="M97" s="114">
        <v>14.24</v>
      </c>
    </row>
    <row r="98" spans="1:13" ht="41.25" hidden="1" x14ac:dyDescent="0.2">
      <c r="A98" s="121" t="s">
        <v>295</v>
      </c>
      <c r="B98" s="120" t="s">
        <v>294</v>
      </c>
      <c r="C98" s="119" t="s">
        <v>293</v>
      </c>
      <c r="D98" s="118" t="s">
        <v>292</v>
      </c>
      <c r="E98" s="123">
        <v>-7.1999999999999998E-3</v>
      </c>
      <c r="F98" s="116">
        <v>5500</v>
      </c>
      <c r="G98" s="114"/>
      <c r="H98" s="114"/>
      <c r="I98" s="114"/>
      <c r="J98" s="114">
        <v>-39.6</v>
      </c>
      <c r="K98" s="114"/>
      <c r="L98" s="114"/>
      <c r="M98" s="114"/>
    </row>
    <row r="99" spans="1:13" ht="60" hidden="1" x14ac:dyDescent="0.2">
      <c r="A99" s="121" t="s">
        <v>291</v>
      </c>
      <c r="B99" s="120" t="s">
        <v>288</v>
      </c>
      <c r="C99" s="119" t="s">
        <v>290</v>
      </c>
      <c r="D99" s="118" t="s">
        <v>52</v>
      </c>
      <c r="E99" s="117">
        <v>4</v>
      </c>
      <c r="F99" s="116">
        <v>37.130000000000003</v>
      </c>
      <c r="G99" s="114"/>
      <c r="H99" s="114"/>
      <c r="I99" s="114"/>
      <c r="J99" s="114">
        <v>148.52000000000001</v>
      </c>
      <c r="K99" s="114"/>
      <c r="L99" s="114"/>
      <c r="M99" s="114"/>
    </row>
    <row r="100" spans="1:13" ht="60" hidden="1" x14ac:dyDescent="0.2">
      <c r="A100" s="121" t="s">
        <v>289</v>
      </c>
      <c r="B100" s="120" t="s">
        <v>288</v>
      </c>
      <c r="C100" s="119" t="s">
        <v>287</v>
      </c>
      <c r="D100" s="118" t="s">
        <v>52</v>
      </c>
      <c r="E100" s="117">
        <v>2</v>
      </c>
      <c r="F100" s="116">
        <v>37.130000000000003</v>
      </c>
      <c r="G100" s="114"/>
      <c r="H100" s="114"/>
      <c r="I100" s="114"/>
      <c r="J100" s="114">
        <v>74.260000000000005</v>
      </c>
      <c r="K100" s="114"/>
      <c r="L100" s="114"/>
      <c r="M100" s="114"/>
    </row>
    <row r="101" spans="1:13" ht="60" hidden="1" x14ac:dyDescent="0.2">
      <c r="A101" s="121" t="s">
        <v>286</v>
      </c>
      <c r="B101" s="120" t="s">
        <v>285</v>
      </c>
      <c r="C101" s="119" t="s">
        <v>284</v>
      </c>
      <c r="D101" s="118" t="s">
        <v>52</v>
      </c>
      <c r="E101" s="117">
        <v>5</v>
      </c>
      <c r="F101" s="116">
        <v>24.49</v>
      </c>
      <c r="G101" s="114"/>
      <c r="H101" s="114"/>
      <c r="I101" s="114"/>
      <c r="J101" s="114">
        <v>122.45</v>
      </c>
      <c r="K101" s="114"/>
      <c r="L101" s="114"/>
      <c r="M101" s="114"/>
    </row>
    <row r="102" spans="1:13" ht="60" hidden="1" x14ac:dyDescent="0.2">
      <c r="A102" s="121" t="s">
        <v>283</v>
      </c>
      <c r="B102" s="120" t="s">
        <v>280</v>
      </c>
      <c r="C102" s="119" t="s">
        <v>282</v>
      </c>
      <c r="D102" s="118" t="s">
        <v>52</v>
      </c>
      <c r="E102" s="117">
        <v>8</v>
      </c>
      <c r="F102" s="116">
        <v>20.67</v>
      </c>
      <c r="G102" s="114"/>
      <c r="H102" s="114"/>
      <c r="I102" s="114"/>
      <c r="J102" s="114">
        <v>165.36</v>
      </c>
      <c r="K102" s="114"/>
      <c r="L102" s="114"/>
      <c r="M102" s="114"/>
    </row>
    <row r="103" spans="1:13" ht="60" hidden="1" x14ac:dyDescent="0.2">
      <c r="A103" s="121" t="s">
        <v>281</v>
      </c>
      <c r="B103" s="120" t="s">
        <v>280</v>
      </c>
      <c r="C103" s="119" t="s">
        <v>279</v>
      </c>
      <c r="D103" s="118" t="s">
        <v>52</v>
      </c>
      <c r="E103" s="117">
        <v>4</v>
      </c>
      <c r="F103" s="116">
        <v>20.67</v>
      </c>
      <c r="G103" s="114"/>
      <c r="H103" s="114"/>
      <c r="I103" s="114"/>
      <c r="J103" s="114">
        <v>82.68</v>
      </c>
      <c r="K103" s="114"/>
      <c r="L103" s="114"/>
      <c r="M103" s="114"/>
    </row>
    <row r="104" spans="1:13" ht="41.25" hidden="1" x14ac:dyDescent="0.2">
      <c r="A104" s="121" t="s">
        <v>278</v>
      </c>
      <c r="B104" s="120" t="s">
        <v>277</v>
      </c>
      <c r="C104" s="119" t="s">
        <v>276</v>
      </c>
      <c r="D104" s="118" t="s">
        <v>186</v>
      </c>
      <c r="E104" s="123">
        <v>10.02</v>
      </c>
      <c r="F104" s="116">
        <v>11.98</v>
      </c>
      <c r="G104" s="114"/>
      <c r="H104" s="114"/>
      <c r="I104" s="114"/>
      <c r="J104" s="114">
        <v>120.04</v>
      </c>
      <c r="K104" s="114"/>
      <c r="L104" s="114"/>
      <c r="M104" s="114"/>
    </row>
    <row r="105" spans="1:13" ht="14.25" hidden="1" x14ac:dyDescent="0.2">
      <c r="A105" s="258" t="s">
        <v>275</v>
      </c>
      <c r="B105" s="257"/>
      <c r="C105" s="257"/>
      <c r="D105" s="257"/>
      <c r="E105" s="257"/>
      <c r="F105" s="257"/>
      <c r="G105" s="257"/>
      <c r="H105" s="257"/>
      <c r="I105" s="257"/>
      <c r="J105" s="257"/>
      <c r="K105" s="257"/>
      <c r="L105" s="257"/>
      <c r="M105" s="257"/>
    </row>
    <row r="106" spans="1:13" ht="45.75" hidden="1" x14ac:dyDescent="0.2">
      <c r="A106" s="122" t="s">
        <v>274</v>
      </c>
      <c r="B106" s="120" t="s">
        <v>246</v>
      </c>
      <c r="C106" s="119" t="s">
        <v>273</v>
      </c>
      <c r="D106" s="118" t="s">
        <v>99</v>
      </c>
      <c r="E106" s="117">
        <v>1</v>
      </c>
      <c r="F106" s="116" t="s">
        <v>272</v>
      </c>
      <c r="G106" s="114"/>
      <c r="H106" s="114"/>
      <c r="I106" s="114"/>
      <c r="J106" s="114">
        <v>19453.98</v>
      </c>
      <c r="K106" s="114"/>
      <c r="L106" s="114"/>
      <c r="M106" s="114"/>
    </row>
    <row r="107" spans="1:13" ht="45.75" hidden="1" x14ac:dyDescent="0.2">
      <c r="A107" s="122" t="s">
        <v>271</v>
      </c>
      <c r="B107" s="120" t="s">
        <v>246</v>
      </c>
      <c r="C107" s="119" t="s">
        <v>270</v>
      </c>
      <c r="D107" s="118" t="s">
        <v>99</v>
      </c>
      <c r="E107" s="117">
        <v>1</v>
      </c>
      <c r="F107" s="116" t="s">
        <v>269</v>
      </c>
      <c r="G107" s="114"/>
      <c r="H107" s="114"/>
      <c r="I107" s="114"/>
      <c r="J107" s="114">
        <v>24622.07</v>
      </c>
      <c r="K107" s="114"/>
      <c r="L107" s="114"/>
      <c r="M107" s="114"/>
    </row>
    <row r="108" spans="1:13" ht="45.75" hidden="1" x14ac:dyDescent="0.2">
      <c r="A108" s="122" t="s">
        <v>268</v>
      </c>
      <c r="B108" s="120" t="s">
        <v>246</v>
      </c>
      <c r="C108" s="119" t="s">
        <v>267</v>
      </c>
      <c r="D108" s="118" t="s">
        <v>99</v>
      </c>
      <c r="E108" s="117">
        <v>1</v>
      </c>
      <c r="F108" s="116" t="s">
        <v>266</v>
      </c>
      <c r="G108" s="114"/>
      <c r="H108" s="114"/>
      <c r="I108" s="114"/>
      <c r="J108" s="114">
        <v>21206.99</v>
      </c>
      <c r="K108" s="114"/>
      <c r="L108" s="114"/>
      <c r="M108" s="114"/>
    </row>
    <row r="109" spans="1:13" ht="45.75" hidden="1" x14ac:dyDescent="0.2">
      <c r="A109" s="122" t="s">
        <v>265</v>
      </c>
      <c r="B109" s="120" t="s">
        <v>246</v>
      </c>
      <c r="C109" s="119" t="s">
        <v>264</v>
      </c>
      <c r="D109" s="118" t="s">
        <v>99</v>
      </c>
      <c r="E109" s="117">
        <v>1</v>
      </c>
      <c r="F109" s="116" t="s">
        <v>263</v>
      </c>
      <c r="G109" s="114"/>
      <c r="H109" s="114"/>
      <c r="I109" s="114"/>
      <c r="J109" s="114">
        <v>15207.94</v>
      </c>
      <c r="K109" s="114"/>
      <c r="L109" s="114"/>
      <c r="M109" s="114"/>
    </row>
    <row r="110" spans="1:13" ht="45.75" hidden="1" x14ac:dyDescent="0.2">
      <c r="A110" s="122" t="s">
        <v>262</v>
      </c>
      <c r="B110" s="120" t="s">
        <v>246</v>
      </c>
      <c r="C110" s="119" t="s">
        <v>261</v>
      </c>
      <c r="D110" s="118" t="s">
        <v>99</v>
      </c>
      <c r="E110" s="117">
        <v>3</v>
      </c>
      <c r="F110" s="116" t="s">
        <v>260</v>
      </c>
      <c r="G110" s="114"/>
      <c r="H110" s="114"/>
      <c r="I110" s="114"/>
      <c r="J110" s="114">
        <v>46067.85</v>
      </c>
      <c r="K110" s="114"/>
      <c r="L110" s="114"/>
      <c r="M110" s="114"/>
    </row>
    <row r="111" spans="1:13" ht="36" hidden="1" x14ac:dyDescent="0.2">
      <c r="A111" s="122" t="s">
        <v>259</v>
      </c>
      <c r="B111" s="120" t="s">
        <v>246</v>
      </c>
      <c r="C111" s="119" t="s">
        <v>258</v>
      </c>
      <c r="D111" s="118" t="s">
        <v>99</v>
      </c>
      <c r="E111" s="117">
        <v>1</v>
      </c>
      <c r="F111" s="116" t="s">
        <v>257</v>
      </c>
      <c r="G111" s="114"/>
      <c r="H111" s="114"/>
      <c r="I111" s="114"/>
      <c r="J111" s="114">
        <v>5293.17</v>
      </c>
      <c r="K111" s="114"/>
      <c r="L111" s="114"/>
      <c r="M111" s="114"/>
    </row>
    <row r="112" spans="1:13" ht="36" hidden="1" x14ac:dyDescent="0.2">
      <c r="A112" s="122" t="s">
        <v>256</v>
      </c>
      <c r="B112" s="120" t="s">
        <v>246</v>
      </c>
      <c r="C112" s="119" t="s">
        <v>255</v>
      </c>
      <c r="D112" s="118" t="s">
        <v>99</v>
      </c>
      <c r="E112" s="117">
        <v>5</v>
      </c>
      <c r="F112" s="116" t="s">
        <v>254</v>
      </c>
      <c r="G112" s="114"/>
      <c r="H112" s="114"/>
      <c r="I112" s="114"/>
      <c r="J112" s="114">
        <v>17586.95</v>
      </c>
      <c r="K112" s="114"/>
      <c r="L112" s="114"/>
      <c r="M112" s="114"/>
    </row>
    <row r="113" spans="1:14" ht="36" hidden="1" x14ac:dyDescent="0.2">
      <c r="A113" s="122" t="s">
        <v>253</v>
      </c>
      <c r="B113" s="120" t="s">
        <v>246</v>
      </c>
      <c r="C113" s="119" t="s">
        <v>252</v>
      </c>
      <c r="D113" s="118" t="s">
        <v>99</v>
      </c>
      <c r="E113" s="117">
        <v>2</v>
      </c>
      <c r="F113" s="116" t="s">
        <v>251</v>
      </c>
      <c r="G113" s="114"/>
      <c r="H113" s="114"/>
      <c r="I113" s="114"/>
      <c r="J113" s="114">
        <v>8400.7000000000007</v>
      </c>
      <c r="K113" s="114"/>
      <c r="L113" s="114"/>
      <c r="M113" s="114"/>
    </row>
    <row r="114" spans="1:14" ht="36" hidden="1" x14ac:dyDescent="0.2">
      <c r="A114" s="122" t="s">
        <v>250</v>
      </c>
      <c r="B114" s="120" t="s">
        <v>246</v>
      </c>
      <c r="C114" s="119" t="s">
        <v>249</v>
      </c>
      <c r="D114" s="118" t="s">
        <v>99</v>
      </c>
      <c r="E114" s="117">
        <v>2</v>
      </c>
      <c r="F114" s="116" t="s">
        <v>248</v>
      </c>
      <c r="G114" s="114"/>
      <c r="H114" s="114"/>
      <c r="I114" s="114"/>
      <c r="J114" s="114">
        <v>15071.48</v>
      </c>
      <c r="K114" s="114"/>
      <c r="L114" s="114"/>
      <c r="M114" s="114"/>
    </row>
    <row r="115" spans="1:14" ht="36" hidden="1" x14ac:dyDescent="0.2">
      <c r="A115" s="122" t="s">
        <v>247</v>
      </c>
      <c r="B115" s="120" t="s">
        <v>246</v>
      </c>
      <c r="C115" s="119" t="s">
        <v>245</v>
      </c>
      <c r="D115" s="118" t="s">
        <v>99</v>
      </c>
      <c r="E115" s="117">
        <v>2</v>
      </c>
      <c r="F115" s="116" t="s">
        <v>244</v>
      </c>
      <c r="G115" s="114"/>
      <c r="H115" s="114"/>
      <c r="I115" s="114"/>
      <c r="J115" s="114">
        <v>7490.2</v>
      </c>
      <c r="K115" s="114"/>
      <c r="L115" s="114"/>
      <c r="M115" s="114"/>
    </row>
    <row r="116" spans="1:14" ht="14.25" hidden="1" x14ac:dyDescent="0.2">
      <c r="A116" s="258" t="s">
        <v>243</v>
      </c>
      <c r="B116" s="257"/>
      <c r="C116" s="257"/>
      <c r="D116" s="257"/>
      <c r="E116" s="257"/>
      <c r="F116" s="257"/>
      <c r="G116" s="257"/>
      <c r="H116" s="257"/>
      <c r="I116" s="257"/>
      <c r="J116" s="257"/>
      <c r="K116" s="257"/>
      <c r="L116" s="257"/>
      <c r="M116" s="257"/>
    </row>
    <row r="117" spans="1:14" ht="33.75" hidden="1" x14ac:dyDescent="0.2">
      <c r="A117" s="121" t="s">
        <v>177</v>
      </c>
      <c r="B117" s="120" t="s">
        <v>224</v>
      </c>
      <c r="C117" s="119" t="s">
        <v>242</v>
      </c>
      <c r="D117" s="118" t="s">
        <v>99</v>
      </c>
      <c r="E117" s="117">
        <v>4</v>
      </c>
      <c r="F117" s="116" t="s">
        <v>241</v>
      </c>
      <c r="G117" s="114"/>
      <c r="H117" s="114"/>
      <c r="I117" s="114"/>
      <c r="J117" s="114">
        <v>2381.12</v>
      </c>
      <c r="K117" s="114"/>
      <c r="L117" s="114"/>
      <c r="M117" s="114"/>
    </row>
    <row r="118" spans="1:14" ht="33.75" hidden="1" x14ac:dyDescent="0.2">
      <c r="A118" s="121" t="s">
        <v>176</v>
      </c>
      <c r="B118" s="120" t="s">
        <v>224</v>
      </c>
      <c r="C118" s="119" t="s">
        <v>240</v>
      </c>
      <c r="D118" s="118" t="s">
        <v>99</v>
      </c>
      <c r="E118" s="117">
        <v>2</v>
      </c>
      <c r="F118" s="116" t="s">
        <v>239</v>
      </c>
      <c r="G118" s="114"/>
      <c r="H118" s="114"/>
      <c r="I118" s="114"/>
      <c r="J118" s="114">
        <v>1360.66</v>
      </c>
      <c r="K118" s="114"/>
      <c r="L118" s="114"/>
      <c r="M118" s="114"/>
    </row>
    <row r="119" spans="1:14" ht="33.75" hidden="1" x14ac:dyDescent="0.2">
      <c r="A119" s="121" t="s">
        <v>175</v>
      </c>
      <c r="B119" s="120" t="s">
        <v>224</v>
      </c>
      <c r="C119" s="119" t="s">
        <v>238</v>
      </c>
      <c r="D119" s="118" t="s">
        <v>99</v>
      </c>
      <c r="E119" s="117">
        <v>4</v>
      </c>
      <c r="F119" s="116" t="s">
        <v>237</v>
      </c>
      <c r="G119" s="114"/>
      <c r="H119" s="114"/>
      <c r="I119" s="114"/>
      <c r="J119" s="114">
        <v>3061.44</v>
      </c>
      <c r="K119" s="114"/>
      <c r="L119" s="114"/>
      <c r="M119" s="114"/>
    </row>
    <row r="120" spans="1:14" ht="33.75" hidden="1" x14ac:dyDescent="0.2">
      <c r="A120" s="121" t="s">
        <v>174</v>
      </c>
      <c r="B120" s="120" t="s">
        <v>224</v>
      </c>
      <c r="C120" s="119" t="s">
        <v>236</v>
      </c>
      <c r="D120" s="118" t="s">
        <v>99</v>
      </c>
      <c r="E120" s="117">
        <v>5</v>
      </c>
      <c r="F120" s="116" t="s">
        <v>235</v>
      </c>
      <c r="G120" s="114"/>
      <c r="H120" s="114"/>
      <c r="I120" s="114"/>
      <c r="J120" s="114">
        <v>4252</v>
      </c>
      <c r="K120" s="114"/>
      <c r="L120" s="114"/>
      <c r="M120" s="114"/>
    </row>
    <row r="121" spans="1:14" ht="33.75" hidden="1" x14ac:dyDescent="0.2">
      <c r="A121" s="121" t="s">
        <v>173</v>
      </c>
      <c r="B121" s="120" t="s">
        <v>224</v>
      </c>
      <c r="C121" s="119" t="s">
        <v>234</v>
      </c>
      <c r="D121" s="118" t="s">
        <v>99</v>
      </c>
      <c r="E121" s="117">
        <v>9</v>
      </c>
      <c r="F121" s="116" t="s">
        <v>233</v>
      </c>
      <c r="G121" s="114"/>
      <c r="H121" s="114"/>
      <c r="I121" s="114"/>
      <c r="J121" s="114">
        <v>9184.32</v>
      </c>
      <c r="K121" s="114"/>
      <c r="L121" s="114"/>
      <c r="M121" s="114"/>
    </row>
    <row r="122" spans="1:14" ht="33.75" hidden="1" x14ac:dyDescent="0.2">
      <c r="A122" s="121" t="s">
        <v>172</v>
      </c>
      <c r="B122" s="120" t="s">
        <v>224</v>
      </c>
      <c r="C122" s="119" t="s">
        <v>232</v>
      </c>
      <c r="D122" s="118" t="s">
        <v>99</v>
      </c>
      <c r="E122" s="117">
        <v>5</v>
      </c>
      <c r="F122" s="116" t="s">
        <v>231</v>
      </c>
      <c r="G122" s="114"/>
      <c r="H122" s="114"/>
      <c r="I122" s="114"/>
      <c r="J122" s="114">
        <v>5527.65</v>
      </c>
      <c r="K122" s="114"/>
      <c r="L122" s="114"/>
      <c r="M122" s="114"/>
    </row>
    <row r="123" spans="1:14" ht="33.75" hidden="1" x14ac:dyDescent="0.2">
      <c r="A123" s="121" t="s">
        <v>171</v>
      </c>
      <c r="B123" s="120" t="s">
        <v>224</v>
      </c>
      <c r="C123" s="119" t="s">
        <v>230</v>
      </c>
      <c r="D123" s="118" t="s">
        <v>99</v>
      </c>
      <c r="E123" s="117">
        <v>1</v>
      </c>
      <c r="F123" s="116" t="s">
        <v>229</v>
      </c>
      <c r="G123" s="114"/>
      <c r="H123" s="114"/>
      <c r="I123" s="114"/>
      <c r="J123" s="114">
        <v>1190.56</v>
      </c>
      <c r="K123" s="114"/>
      <c r="L123" s="114"/>
      <c r="M123" s="114"/>
    </row>
    <row r="124" spans="1:14" ht="33.75" hidden="1" x14ac:dyDescent="0.2">
      <c r="A124" s="121" t="s">
        <v>170</v>
      </c>
      <c r="B124" s="120" t="s">
        <v>224</v>
      </c>
      <c r="C124" s="119" t="s">
        <v>228</v>
      </c>
      <c r="D124" s="118" t="s">
        <v>99</v>
      </c>
      <c r="E124" s="117">
        <v>4</v>
      </c>
      <c r="F124" s="116" t="s">
        <v>227</v>
      </c>
      <c r="G124" s="114"/>
      <c r="H124" s="114"/>
      <c r="I124" s="114"/>
      <c r="J124" s="114">
        <v>5508.88</v>
      </c>
      <c r="K124" s="114"/>
      <c r="L124" s="114"/>
      <c r="M124" s="114"/>
    </row>
    <row r="125" spans="1:14" ht="33.75" hidden="1" x14ac:dyDescent="0.2">
      <c r="A125" s="121" t="s">
        <v>169</v>
      </c>
      <c r="B125" s="120" t="s">
        <v>224</v>
      </c>
      <c r="C125" s="119" t="s">
        <v>226</v>
      </c>
      <c r="D125" s="118" t="s">
        <v>99</v>
      </c>
      <c r="E125" s="117">
        <v>1</v>
      </c>
      <c r="F125" s="116" t="s">
        <v>225</v>
      </c>
      <c r="G125" s="114"/>
      <c r="H125" s="114"/>
      <c r="I125" s="114"/>
      <c r="J125" s="114">
        <v>1469.03</v>
      </c>
      <c r="K125" s="114"/>
      <c r="L125" s="114"/>
      <c r="M125" s="114"/>
    </row>
    <row r="126" spans="1:14" ht="33.75" hidden="1" x14ac:dyDescent="0.2">
      <c r="A126" s="121" t="s">
        <v>168</v>
      </c>
      <c r="B126" s="120" t="s">
        <v>224</v>
      </c>
      <c r="C126" s="119" t="s">
        <v>223</v>
      </c>
      <c r="D126" s="118" t="s">
        <v>99</v>
      </c>
      <c r="E126" s="117">
        <v>1</v>
      </c>
      <c r="F126" s="116" t="s">
        <v>222</v>
      </c>
      <c r="G126" s="114"/>
      <c r="H126" s="114"/>
      <c r="I126" s="114"/>
      <c r="J126" s="114">
        <v>1744.48</v>
      </c>
      <c r="K126" s="114"/>
      <c r="L126" s="114"/>
      <c r="M126" s="114"/>
    </row>
    <row r="127" spans="1:14" ht="14.25" x14ac:dyDescent="0.2">
      <c r="A127" s="256" t="s">
        <v>221</v>
      </c>
      <c r="B127" s="257"/>
      <c r="C127" s="257"/>
      <c r="D127" s="257"/>
      <c r="E127" s="257"/>
      <c r="F127" s="257"/>
      <c r="G127" s="257"/>
      <c r="H127" s="257"/>
      <c r="I127" s="257"/>
      <c r="J127" s="116">
        <v>402904.87</v>
      </c>
      <c r="K127" s="116">
        <v>5861.25</v>
      </c>
      <c r="L127" s="116">
        <v>1817.68</v>
      </c>
      <c r="M127" s="116">
        <v>42.75</v>
      </c>
      <c r="N127" s="112">
        <f>J68/7*2+J69/12*2+J70+J71+J72</f>
        <v>4037.84</v>
      </c>
    </row>
    <row r="128" spans="1:14" ht="14.25" x14ac:dyDescent="0.2">
      <c r="A128" s="256" t="s">
        <v>220</v>
      </c>
      <c r="B128" s="257"/>
      <c r="C128" s="257"/>
      <c r="D128" s="257"/>
      <c r="E128" s="257"/>
      <c r="F128" s="257"/>
      <c r="G128" s="257"/>
      <c r="H128" s="257"/>
      <c r="I128" s="257"/>
      <c r="J128" s="116">
        <v>7381.32</v>
      </c>
      <c r="K128" s="114"/>
      <c r="L128" s="114"/>
      <c r="M128" s="114"/>
      <c r="N128" s="112">
        <f>(K68/7*2+K69/12*2)*1.28</f>
        <v>106.75200000000001</v>
      </c>
    </row>
    <row r="129" spans="1:15" ht="14.25" x14ac:dyDescent="0.2">
      <c r="A129" s="256" t="s">
        <v>215</v>
      </c>
      <c r="B129" s="257"/>
      <c r="C129" s="257"/>
      <c r="D129" s="257"/>
      <c r="E129" s="257"/>
      <c r="F129" s="257"/>
      <c r="G129" s="257"/>
      <c r="H129" s="257"/>
      <c r="I129" s="257"/>
      <c r="J129" s="114"/>
      <c r="K129" s="114"/>
      <c r="L129" s="114"/>
      <c r="M129" s="114"/>
    </row>
    <row r="130" spans="1:15" ht="14.25" x14ac:dyDescent="0.2">
      <c r="A130" s="256" t="s">
        <v>219</v>
      </c>
      <c r="B130" s="257"/>
      <c r="C130" s="257"/>
      <c r="D130" s="257"/>
      <c r="E130" s="257"/>
      <c r="F130" s="257"/>
      <c r="G130" s="257"/>
      <c r="H130" s="257"/>
      <c r="I130" s="257"/>
      <c r="J130" s="116">
        <v>709.83</v>
      </c>
      <c r="K130" s="114"/>
      <c r="L130" s="114"/>
      <c r="M130" s="114"/>
    </row>
    <row r="131" spans="1:15" ht="14.25" x14ac:dyDescent="0.2">
      <c r="A131" s="256" t="s">
        <v>218</v>
      </c>
      <c r="B131" s="257"/>
      <c r="C131" s="257"/>
      <c r="D131" s="257"/>
      <c r="E131" s="257"/>
      <c r="F131" s="257"/>
      <c r="G131" s="257"/>
      <c r="H131" s="257"/>
      <c r="I131" s="257"/>
      <c r="J131" s="116">
        <v>5179.88</v>
      </c>
      <c r="K131" s="114"/>
      <c r="L131" s="114"/>
      <c r="M131" s="114"/>
    </row>
    <row r="132" spans="1:15" ht="14.25" x14ac:dyDescent="0.2">
      <c r="A132" s="256" t="s">
        <v>217</v>
      </c>
      <c r="B132" s="257"/>
      <c r="C132" s="257"/>
      <c r="D132" s="257"/>
      <c r="E132" s="257"/>
      <c r="F132" s="257"/>
      <c r="G132" s="257"/>
      <c r="H132" s="257"/>
      <c r="I132" s="257"/>
      <c r="J132" s="116">
        <v>1491.61</v>
      </c>
      <c r="K132" s="114"/>
      <c r="L132" s="114"/>
      <c r="M132" s="114"/>
    </row>
    <row r="133" spans="1:15" ht="14.25" x14ac:dyDescent="0.2">
      <c r="A133" s="256" t="s">
        <v>216</v>
      </c>
      <c r="B133" s="257"/>
      <c r="C133" s="257"/>
      <c r="D133" s="257"/>
      <c r="E133" s="257"/>
      <c r="F133" s="257"/>
      <c r="G133" s="257"/>
      <c r="H133" s="257"/>
      <c r="I133" s="257"/>
      <c r="J133" s="116">
        <v>4876.8900000000003</v>
      </c>
      <c r="K133" s="114"/>
      <c r="L133" s="114"/>
      <c r="M133" s="114"/>
      <c r="N133" s="112">
        <f>(K68/7*2+K69/12*2)*0.83</f>
        <v>69.222000000000008</v>
      </c>
    </row>
    <row r="134" spans="1:15" ht="14.25" x14ac:dyDescent="0.2">
      <c r="A134" s="256" t="s">
        <v>215</v>
      </c>
      <c r="B134" s="257"/>
      <c r="C134" s="257"/>
      <c r="D134" s="257"/>
      <c r="E134" s="257"/>
      <c r="F134" s="257"/>
      <c r="G134" s="257"/>
      <c r="H134" s="257"/>
      <c r="I134" s="257"/>
      <c r="J134" s="114"/>
      <c r="K134" s="114"/>
      <c r="L134" s="114"/>
      <c r="M134" s="114"/>
    </row>
    <row r="135" spans="1:15" ht="14.25" x14ac:dyDescent="0.2">
      <c r="A135" s="256" t="s">
        <v>214</v>
      </c>
      <c r="B135" s="257"/>
      <c r="C135" s="257"/>
      <c r="D135" s="257"/>
      <c r="E135" s="257"/>
      <c r="F135" s="257"/>
      <c r="G135" s="257"/>
      <c r="H135" s="257"/>
      <c r="I135" s="257"/>
      <c r="J135" s="116">
        <v>496.88</v>
      </c>
      <c r="K135" s="114"/>
      <c r="L135" s="114"/>
      <c r="M135" s="114"/>
    </row>
    <row r="136" spans="1:15" ht="14.25" x14ac:dyDescent="0.2">
      <c r="A136" s="256" t="s">
        <v>213</v>
      </c>
      <c r="B136" s="257"/>
      <c r="C136" s="257"/>
      <c r="D136" s="257"/>
      <c r="E136" s="257"/>
      <c r="F136" s="257"/>
      <c r="G136" s="257"/>
      <c r="H136" s="257"/>
      <c r="I136" s="257"/>
      <c r="J136" s="116">
        <v>3358.83</v>
      </c>
      <c r="K136" s="114"/>
      <c r="L136" s="114"/>
      <c r="M136" s="114"/>
    </row>
    <row r="137" spans="1:15" ht="14.25" x14ac:dyDescent="0.2">
      <c r="A137" s="256" t="s">
        <v>212</v>
      </c>
      <c r="B137" s="257"/>
      <c r="C137" s="257"/>
      <c r="D137" s="257"/>
      <c r="E137" s="257"/>
      <c r="F137" s="257"/>
      <c r="G137" s="257"/>
      <c r="H137" s="257"/>
      <c r="I137" s="257"/>
      <c r="J137" s="116">
        <v>1021.18</v>
      </c>
      <c r="K137" s="114"/>
      <c r="L137" s="114"/>
      <c r="M137" s="114"/>
    </row>
    <row r="138" spans="1:15" ht="14.25" x14ac:dyDescent="0.2">
      <c r="A138" s="264" t="s">
        <v>104</v>
      </c>
      <c r="B138" s="257"/>
      <c r="C138" s="257"/>
      <c r="D138" s="257"/>
      <c r="E138" s="257"/>
      <c r="F138" s="257"/>
      <c r="G138" s="257"/>
      <c r="H138" s="257"/>
      <c r="I138" s="257"/>
      <c r="J138" s="114"/>
      <c r="K138" s="114"/>
      <c r="L138" s="114"/>
      <c r="M138" s="114"/>
      <c r="N138" s="112">
        <f>N127+N128+N133</f>
        <v>4213.8140000000003</v>
      </c>
      <c r="O138" s="112" t="s">
        <v>211</v>
      </c>
    </row>
    <row r="139" spans="1:15" ht="14.25" x14ac:dyDescent="0.2">
      <c r="A139" s="256" t="s">
        <v>210</v>
      </c>
      <c r="B139" s="257"/>
      <c r="C139" s="257"/>
      <c r="D139" s="257"/>
      <c r="E139" s="257"/>
      <c r="F139" s="257"/>
      <c r="G139" s="257"/>
      <c r="H139" s="257"/>
      <c r="I139" s="257"/>
      <c r="J139" s="116">
        <v>140734.32999999999</v>
      </c>
      <c r="K139" s="114"/>
      <c r="L139" s="114"/>
      <c r="M139" s="114"/>
      <c r="N139" s="166" t="s">
        <v>665</v>
      </c>
    </row>
    <row r="140" spans="1:15" ht="14.25" x14ac:dyDescent="0.2">
      <c r="A140" s="256" t="s">
        <v>209</v>
      </c>
      <c r="B140" s="257"/>
      <c r="C140" s="257"/>
      <c r="D140" s="257"/>
      <c r="E140" s="257"/>
      <c r="F140" s="257"/>
      <c r="G140" s="257"/>
      <c r="H140" s="257"/>
      <c r="I140" s="257"/>
      <c r="J140" s="116">
        <v>274428.75</v>
      </c>
      <c r="K140" s="114"/>
      <c r="L140" s="114"/>
      <c r="M140" s="114"/>
      <c r="N140" s="112">
        <f>K68/7*2+K69/12*2</f>
        <v>83.4</v>
      </c>
      <c r="O140" s="112">
        <f>N140*31.42</f>
        <v>2620.4280000000003</v>
      </c>
    </row>
    <row r="141" spans="1:15" ht="14.25" x14ac:dyDescent="0.2">
      <c r="A141" s="256" t="s">
        <v>208</v>
      </c>
      <c r="B141" s="257"/>
      <c r="C141" s="257"/>
      <c r="D141" s="257"/>
      <c r="E141" s="257"/>
      <c r="F141" s="257"/>
      <c r="G141" s="257"/>
      <c r="H141" s="257"/>
      <c r="I141" s="257"/>
      <c r="J141" s="116">
        <v>415163.08</v>
      </c>
      <c r="K141" s="114"/>
      <c r="L141" s="114"/>
      <c r="M141" s="114"/>
    </row>
    <row r="142" spans="1:15" ht="14.25" x14ac:dyDescent="0.2">
      <c r="A142" s="256" t="s">
        <v>207</v>
      </c>
      <c r="B142" s="257"/>
      <c r="C142" s="257"/>
      <c r="D142" s="257"/>
      <c r="E142" s="257"/>
      <c r="F142" s="257"/>
      <c r="G142" s="257"/>
      <c r="H142" s="257"/>
      <c r="I142" s="257"/>
      <c r="J142" s="114"/>
      <c r="K142" s="114"/>
      <c r="L142" s="114"/>
      <c r="M142" s="114"/>
    </row>
    <row r="143" spans="1:15" ht="14.25" x14ac:dyDescent="0.2">
      <c r="A143" s="256" t="s">
        <v>206</v>
      </c>
      <c r="B143" s="257"/>
      <c r="C143" s="257"/>
      <c r="D143" s="257"/>
      <c r="E143" s="257"/>
      <c r="F143" s="257"/>
      <c r="G143" s="257"/>
      <c r="H143" s="257"/>
      <c r="I143" s="257"/>
      <c r="J143" s="116">
        <v>120797.19</v>
      </c>
      <c r="K143" s="114"/>
      <c r="L143" s="114"/>
      <c r="M143" s="114"/>
    </row>
    <row r="144" spans="1:15" ht="14.25" x14ac:dyDescent="0.2">
      <c r="A144" s="256" t="s">
        <v>205</v>
      </c>
      <c r="B144" s="257"/>
      <c r="C144" s="257"/>
      <c r="D144" s="257"/>
      <c r="E144" s="257"/>
      <c r="F144" s="257"/>
      <c r="G144" s="257"/>
      <c r="H144" s="257"/>
      <c r="I144" s="257"/>
      <c r="J144" s="116">
        <v>1817.68</v>
      </c>
      <c r="K144" s="114"/>
      <c r="L144" s="114"/>
      <c r="M144" s="114"/>
    </row>
    <row r="145" spans="1:16" ht="14.25" x14ac:dyDescent="0.2">
      <c r="A145" s="256" t="s">
        <v>204</v>
      </c>
      <c r="B145" s="257"/>
      <c r="C145" s="257"/>
      <c r="D145" s="257"/>
      <c r="E145" s="257"/>
      <c r="F145" s="257"/>
      <c r="G145" s="257"/>
      <c r="H145" s="257"/>
      <c r="I145" s="257"/>
      <c r="J145" s="116">
        <v>5904</v>
      </c>
      <c r="K145" s="114"/>
      <c r="L145" s="114"/>
      <c r="M145" s="114"/>
    </row>
    <row r="146" spans="1:16" ht="14.25" x14ac:dyDescent="0.2">
      <c r="A146" s="256" t="s">
        <v>203</v>
      </c>
      <c r="B146" s="257"/>
      <c r="C146" s="257"/>
      <c r="D146" s="257"/>
      <c r="E146" s="257"/>
      <c r="F146" s="257"/>
      <c r="G146" s="257"/>
      <c r="H146" s="257"/>
      <c r="I146" s="257"/>
      <c r="J146" s="116">
        <v>274428.75</v>
      </c>
      <c r="K146" s="114"/>
      <c r="L146" s="114"/>
      <c r="M146" s="114"/>
    </row>
    <row r="147" spans="1:16" ht="14.25" x14ac:dyDescent="0.2">
      <c r="A147" s="256" t="s">
        <v>202</v>
      </c>
      <c r="B147" s="257"/>
      <c r="C147" s="257"/>
      <c r="D147" s="257"/>
      <c r="E147" s="257"/>
      <c r="F147" s="257"/>
      <c r="G147" s="257"/>
      <c r="H147" s="257"/>
      <c r="I147" s="257"/>
      <c r="J147" s="116">
        <v>7381.32</v>
      </c>
      <c r="K147" s="114"/>
      <c r="L147" s="114"/>
      <c r="M147" s="114"/>
    </row>
    <row r="148" spans="1:16" ht="14.25" x14ac:dyDescent="0.2">
      <c r="A148" s="256" t="s">
        <v>201</v>
      </c>
      <c r="B148" s="257"/>
      <c r="C148" s="257"/>
      <c r="D148" s="257"/>
      <c r="E148" s="257"/>
      <c r="F148" s="257"/>
      <c r="G148" s="257"/>
      <c r="H148" s="257"/>
      <c r="I148" s="257"/>
      <c r="J148" s="116">
        <v>4876.8900000000003</v>
      </c>
      <c r="K148" s="114"/>
      <c r="L148" s="114"/>
      <c r="M148" s="114"/>
    </row>
    <row r="149" spans="1:16" ht="14.25" x14ac:dyDescent="0.2">
      <c r="A149" s="264" t="s">
        <v>105</v>
      </c>
      <c r="B149" s="257"/>
      <c r="C149" s="257"/>
      <c r="D149" s="257"/>
      <c r="E149" s="257"/>
      <c r="F149" s="257"/>
      <c r="G149" s="257"/>
      <c r="H149" s="257"/>
      <c r="I149" s="257"/>
      <c r="J149" s="115">
        <v>415163.08</v>
      </c>
      <c r="K149" s="114"/>
      <c r="L149" s="114"/>
      <c r="M149" s="114"/>
    </row>
    <row r="150" spans="1:16" ht="14.25" x14ac:dyDescent="0.2">
      <c r="A150" s="169"/>
      <c r="B150" s="168"/>
      <c r="C150" s="168"/>
      <c r="D150" s="168"/>
      <c r="E150" s="168"/>
      <c r="F150" s="168"/>
      <c r="G150" s="168"/>
      <c r="H150" s="168"/>
      <c r="I150" s="168"/>
      <c r="J150" s="167"/>
      <c r="K150" s="166"/>
      <c r="L150" s="166"/>
      <c r="M150" s="113" t="s">
        <v>184</v>
      </c>
    </row>
    <row r="151" spans="1:16" ht="14.25" x14ac:dyDescent="0.2">
      <c r="A151" s="169"/>
      <c r="B151" s="168"/>
      <c r="C151" s="168"/>
      <c r="D151" s="168"/>
      <c r="E151" s="168"/>
      <c r="F151" s="168"/>
      <c r="G151" s="168"/>
      <c r="H151" s="168"/>
      <c r="I151" s="168"/>
      <c r="J151" s="167"/>
      <c r="K151" s="166"/>
      <c r="L151" s="166"/>
      <c r="M151" s="113" t="s">
        <v>666</v>
      </c>
      <c r="N151" s="112">
        <f>N138-N140</f>
        <v>4130.4140000000007</v>
      </c>
      <c r="O151" s="112">
        <f>N151*8.77</f>
        <v>36223.730780000005</v>
      </c>
    </row>
    <row r="152" spans="1:16" ht="14.25" x14ac:dyDescent="0.2">
      <c r="A152" s="169"/>
      <c r="B152" s="168"/>
      <c r="C152" s="168"/>
      <c r="D152" s="168"/>
      <c r="E152" s="168"/>
      <c r="F152" s="168"/>
      <c r="G152" s="168"/>
      <c r="H152" s="168"/>
      <c r="I152" s="168"/>
      <c r="J152" s="167"/>
      <c r="K152" s="166"/>
      <c r="L152" s="166"/>
      <c r="M152" s="113" t="s">
        <v>667</v>
      </c>
      <c r="O152" s="112">
        <f>O140*0.95</f>
        <v>2489.4066000000003</v>
      </c>
    </row>
    <row r="153" spans="1:16" ht="14.25" x14ac:dyDescent="0.2">
      <c r="A153" s="169"/>
      <c r="B153" s="168"/>
      <c r="C153" s="168"/>
      <c r="D153" s="168"/>
      <c r="E153" s="168"/>
      <c r="F153" s="168"/>
      <c r="G153" s="168"/>
      <c r="H153" s="168"/>
      <c r="I153" s="168"/>
      <c r="J153" s="167"/>
      <c r="K153" s="166"/>
      <c r="L153" s="166"/>
      <c r="M153" s="113" t="s">
        <v>668</v>
      </c>
      <c r="O153" s="112">
        <f>O140*0.65</f>
        <v>1703.2782000000002</v>
      </c>
    </row>
    <row r="154" spans="1:16" x14ac:dyDescent="0.2">
      <c r="M154" s="113" t="s">
        <v>669</v>
      </c>
      <c r="O154" s="112">
        <f>O140+O150+O151+O152+O153</f>
        <v>43036.843580000008</v>
      </c>
      <c r="P154" s="112" t="s">
        <v>671</v>
      </c>
    </row>
    <row r="157" spans="1:16" ht="14.25" x14ac:dyDescent="0.2">
      <c r="A157" s="265" t="s">
        <v>200</v>
      </c>
      <c r="B157" s="266"/>
      <c r="C157" s="266"/>
      <c r="D157" s="266"/>
      <c r="E157" s="266"/>
      <c r="F157" s="266"/>
      <c r="G157" s="266"/>
      <c r="H157" s="266"/>
      <c r="I157" s="266"/>
      <c r="J157" s="266"/>
      <c r="K157" s="266"/>
      <c r="L157" s="266"/>
      <c r="M157" s="266"/>
    </row>
    <row r="158" spans="1:16" ht="14.25" x14ac:dyDescent="0.2">
      <c r="A158" s="267" t="s">
        <v>198</v>
      </c>
      <c r="B158" s="266"/>
      <c r="C158" s="266"/>
      <c r="D158" s="266"/>
      <c r="E158" s="266"/>
      <c r="F158" s="266"/>
      <c r="G158" s="266"/>
      <c r="H158" s="266"/>
      <c r="I158" s="266"/>
      <c r="J158" s="266"/>
      <c r="K158" s="266"/>
      <c r="L158" s="266"/>
      <c r="M158" s="266"/>
    </row>
    <row r="160" spans="1:16" ht="14.25" x14ac:dyDescent="0.2">
      <c r="A160" s="265" t="s">
        <v>199</v>
      </c>
      <c r="B160" s="266"/>
      <c r="C160" s="266"/>
      <c r="D160" s="266"/>
      <c r="E160" s="266"/>
      <c r="F160" s="266"/>
      <c r="G160" s="266"/>
      <c r="H160" s="266"/>
      <c r="I160" s="266"/>
      <c r="J160" s="266"/>
      <c r="K160" s="266"/>
      <c r="L160" s="266"/>
      <c r="M160" s="266"/>
    </row>
    <row r="161" spans="1:13" ht="14.25" x14ac:dyDescent="0.2">
      <c r="A161" s="267" t="s">
        <v>198</v>
      </c>
      <c r="B161" s="266"/>
      <c r="C161" s="266"/>
      <c r="D161" s="266"/>
      <c r="E161" s="266"/>
      <c r="F161" s="266"/>
      <c r="G161" s="266"/>
      <c r="H161" s="266"/>
      <c r="I161" s="266"/>
      <c r="J161" s="266"/>
      <c r="K161" s="266"/>
      <c r="L161" s="266"/>
      <c r="M161" s="266"/>
    </row>
  </sheetData>
  <mergeCells count="61">
    <mergeCell ref="A144:I144"/>
    <mergeCell ref="A145:I145"/>
    <mergeCell ref="A146:I146"/>
    <mergeCell ref="A160:M160"/>
    <mergeCell ref="A161:M161"/>
    <mergeCell ref="A147:I147"/>
    <mergeCell ref="A148:I148"/>
    <mergeCell ref="A149:I149"/>
    <mergeCell ref="A157:M157"/>
    <mergeCell ref="A158:M158"/>
    <mergeCell ref="A143:I143"/>
    <mergeCell ref="A132:I132"/>
    <mergeCell ref="A133:I133"/>
    <mergeCell ref="A134:I134"/>
    <mergeCell ref="A135:I135"/>
    <mergeCell ref="A136:I136"/>
    <mergeCell ref="A137:I137"/>
    <mergeCell ref="A138:I138"/>
    <mergeCell ref="A139:I139"/>
    <mergeCell ref="A140:I140"/>
    <mergeCell ref="A141:I141"/>
    <mergeCell ref="A142:I142"/>
    <mergeCell ref="A116:M116"/>
    <mergeCell ref="A127:I127"/>
    <mergeCell ref="A128:I128"/>
    <mergeCell ref="A129:I129"/>
    <mergeCell ref="A130:I130"/>
    <mergeCell ref="A131:I131"/>
    <mergeCell ref="D21:D23"/>
    <mergeCell ref="E21:E23"/>
    <mergeCell ref="A45:M45"/>
    <mergeCell ref="A67:M67"/>
    <mergeCell ref="A73:M73"/>
    <mergeCell ref="A105:M105"/>
    <mergeCell ref="A25:M25"/>
    <mergeCell ref="F21:I21"/>
    <mergeCell ref="J21:M21"/>
    <mergeCell ref="F22:F23"/>
    <mergeCell ref="G22:I22"/>
    <mergeCell ref="J22:J23"/>
    <mergeCell ref="K22:M22"/>
    <mergeCell ref="A21:A23"/>
    <mergeCell ref="B21:B23"/>
    <mergeCell ref="C21:C23"/>
    <mergeCell ref="A6:M6"/>
    <mergeCell ref="C15:M15"/>
    <mergeCell ref="E16:F16"/>
    <mergeCell ref="E19:F19"/>
    <mergeCell ref="C12:M12"/>
    <mergeCell ref="E20:F20"/>
    <mergeCell ref="E18:F18"/>
    <mergeCell ref="E17:F17"/>
    <mergeCell ref="A4:D4"/>
    <mergeCell ref="H4:M4"/>
    <mergeCell ref="A5:D5"/>
    <mergeCell ref="H5:M5"/>
    <mergeCell ref="A1:D1"/>
    <mergeCell ref="H1:M1"/>
    <mergeCell ref="A2:D2"/>
    <mergeCell ref="H2:M2"/>
    <mergeCell ref="H3:M3"/>
  </mergeCells>
  <pageMargins left="0.31496062992125984" right="0.31496062992125984" top="0.55118110236220474" bottom="0.35433070866141736" header="0" footer="0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</vt:i4>
      </vt:variant>
    </vt:vector>
  </HeadingPairs>
  <TitlesOfParts>
    <vt:vector size="13" baseType="lpstr">
      <vt:lpstr>ССР</vt:lpstr>
      <vt:lpstr>ПИР</vt:lpstr>
      <vt:lpstr>ОСР 01-01</vt:lpstr>
      <vt:lpstr>ОСР 02-01</vt:lpstr>
      <vt:lpstr>ОСР 09-01</vt:lpstr>
      <vt:lpstr>ОСР 12-01</vt:lpstr>
      <vt:lpstr>Источники ЦИ</vt:lpstr>
      <vt:lpstr>Цена МАТ и ОБ по ТКП</vt:lpstr>
      <vt:lpstr>02-03</vt:lpstr>
      <vt:lpstr>02-04-02</vt:lpstr>
      <vt:lpstr>09-01 ФЕР</vt:lpstr>
      <vt:lpstr>Лист1</vt:lpstr>
      <vt:lpstr>ССР!Область_печати</vt:lpstr>
    </vt:vector>
  </TitlesOfParts>
  <Company>Hydroproject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Шахмина Елена Вячеславовна</cp:lastModifiedBy>
  <cp:lastPrinted>2024-07-12T03:58:14Z</cp:lastPrinted>
  <dcterms:created xsi:type="dcterms:W3CDTF">2021-08-10T06:39:51Z</dcterms:created>
  <dcterms:modified xsi:type="dcterms:W3CDTF">2024-07-23T12:10:21Z</dcterms:modified>
</cp:coreProperties>
</file>