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204A3E6D-2A63-42D3-89E5-02E9CC54DF79}" xr6:coauthVersionLast="47" xr6:coauthVersionMax="47" xr10:uidLastSave="{00000000-0000-0000-0000-000000000000}"/>
  <bookViews>
    <workbookView xWindow="-120" yWindow="-120" windowWidth="29040" windowHeight="15840" tabRatio="709" xr2:uid="{00000000-000D-0000-FFFF-FFFF00000000}"/>
  </bookViews>
  <sheets>
    <sheet name="ССР-1" sheetId="1" r:id="rId1"/>
    <sheet name="ЛС-01-02" sheetId="14" r:id="rId2"/>
    <sheet name="ЛС-01-01" sheetId="2" r:id="rId3"/>
    <sheet name="ЛС-02-01" sheetId="7" r:id="rId4"/>
    <sheet name="ЛС-09-01" sheetId="12" r:id="rId5"/>
  </sheets>
  <definedNames>
    <definedName name="втн17">'ССР-1'!$E$25</definedName>
    <definedName name="об17">'ССР-1'!$E$21</definedName>
    <definedName name="_xlnm.Print_Area" localSheetId="2">'ЛС-01-01'!$A$1:$N$253</definedName>
    <definedName name="_xlnm.Print_Area" localSheetId="3">'ЛС-02-01'!$A$1:$N$450</definedName>
    <definedName name="_xlnm.Print_Area" localSheetId="4">'ЛС-09-01'!#REF!</definedName>
    <definedName name="_xlnm.Print_Area" localSheetId="0">'ССР-1'!$A$1:$N$69</definedName>
    <definedName name="пнр17">'ССР-1'!$E$22</definedName>
    <definedName name="смр17">'ССР-1'!$E$20</definedName>
    <definedName name="фер17">'ССР-1'!$E$24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E43" i="1"/>
  <c r="D43" i="1"/>
  <c r="L55" i="1"/>
  <c r="G55" i="1"/>
  <c r="E23" i="14" l="1"/>
  <c r="E21" i="14"/>
  <c r="E29" i="14" l="1"/>
  <c r="H55" i="1"/>
  <c r="L48" i="1"/>
  <c r="F45" i="1"/>
  <c r="G48" i="1"/>
  <c r="H56" i="1"/>
  <c r="H57" i="1"/>
  <c r="K48" i="1"/>
  <c r="F48" i="1"/>
  <c r="O47" i="1"/>
  <c r="N47" i="1"/>
  <c r="Q48" i="1"/>
  <c r="D52" i="1"/>
  <c r="E52" i="1"/>
  <c r="H52" i="1" s="1"/>
  <c r="I52" i="1"/>
  <c r="J52" i="1"/>
  <c r="N52" i="1"/>
  <c r="O52" i="1"/>
  <c r="M55" i="1"/>
  <c r="M57" i="1"/>
  <c r="Q57" i="1"/>
  <c r="R57" i="1" s="1"/>
  <c r="D58" i="1"/>
  <c r="E58" i="1"/>
  <c r="F58" i="1"/>
  <c r="I58" i="1"/>
  <c r="J58" i="1"/>
  <c r="K58" i="1"/>
  <c r="N58" i="1"/>
  <c r="O58" i="1"/>
  <c r="P58" i="1"/>
  <c r="J45" i="1"/>
  <c r="E45" i="1"/>
  <c r="D45" i="1"/>
  <c r="P45" i="1"/>
  <c r="K45" i="1"/>
  <c r="Q43" i="1"/>
  <c r="M52" i="1" l="1"/>
  <c r="G44" i="1"/>
  <c r="E31" i="14"/>
  <c r="L44" i="1" s="1"/>
  <c r="K49" i="1"/>
  <c r="K53" i="1" s="1"/>
  <c r="K59" i="1" s="1"/>
  <c r="P47" i="1"/>
  <c r="P48" i="1" s="1"/>
  <c r="P49" i="1" s="1"/>
  <c r="P53" i="1" s="1"/>
  <c r="P59" i="1" s="1"/>
  <c r="I48" i="1"/>
  <c r="L58" i="1"/>
  <c r="M58" i="1" s="1"/>
  <c r="M47" i="1"/>
  <c r="J48" i="1"/>
  <c r="J49" i="1" s="1"/>
  <c r="J53" i="1" s="1"/>
  <c r="I45" i="1"/>
  <c r="F49" i="1"/>
  <c r="F53" i="1" s="1"/>
  <c r="F59" i="1" s="1"/>
  <c r="E48" i="1"/>
  <c r="E49" i="1" s="1"/>
  <c r="E53" i="1" s="1"/>
  <c r="E59" i="1" s="1"/>
  <c r="R52" i="1"/>
  <c r="D48" i="1"/>
  <c r="D49" i="1" s="1"/>
  <c r="G58" i="1"/>
  <c r="H58" i="1" s="1"/>
  <c r="Q55" i="1"/>
  <c r="R55" i="1" s="1"/>
  <c r="O48" i="1"/>
  <c r="N48" i="1"/>
  <c r="H47" i="1"/>
  <c r="H43" i="1"/>
  <c r="M43" i="1"/>
  <c r="O43" i="1"/>
  <c r="O45" i="1" s="1"/>
  <c r="N43" i="1"/>
  <c r="R47" i="1" l="1"/>
  <c r="F61" i="1"/>
  <c r="F62" i="1" s="1"/>
  <c r="E61" i="1"/>
  <c r="E62" i="1" s="1"/>
  <c r="K61" i="1"/>
  <c r="K62" i="1" s="1"/>
  <c r="L45" i="1"/>
  <c r="L49" i="1" s="1"/>
  <c r="L53" i="1" s="1"/>
  <c r="L59" i="1" s="1"/>
  <c r="M44" i="1"/>
  <c r="M48" i="1"/>
  <c r="G45" i="1"/>
  <c r="G49" i="1" s="1"/>
  <c r="G53" i="1" s="1"/>
  <c r="G59" i="1" s="1"/>
  <c r="Q44" i="1"/>
  <c r="H44" i="1"/>
  <c r="I49" i="1"/>
  <c r="I53" i="1" s="1"/>
  <c r="I59" i="1" s="1"/>
  <c r="H48" i="1"/>
  <c r="Q58" i="1"/>
  <c r="R58" i="1" s="1"/>
  <c r="O49" i="1"/>
  <c r="O53" i="1" s="1"/>
  <c r="O59" i="1" s="1"/>
  <c r="O61" i="1" s="1"/>
  <c r="O62" i="1" s="1"/>
  <c r="R48" i="1"/>
  <c r="J59" i="1"/>
  <c r="P61" i="1"/>
  <c r="P62" i="1" s="1"/>
  <c r="N45" i="1"/>
  <c r="N49" i="1" s="1"/>
  <c r="R43" i="1"/>
  <c r="J61" i="1" l="1"/>
  <c r="J62" i="1" s="1"/>
  <c r="I61" i="1"/>
  <c r="I62" i="1" s="1"/>
  <c r="G61" i="1"/>
  <c r="G62" i="1" s="1"/>
  <c r="L61" i="1"/>
  <c r="L62" i="1" s="1"/>
  <c r="H45" i="1"/>
  <c r="M53" i="1"/>
  <c r="M45" i="1"/>
  <c r="R44" i="1"/>
  <c r="Q45" i="1"/>
  <c r="Q49" i="1" s="1"/>
  <c r="Q53" i="1" s="1"/>
  <c r="Q59" i="1" s="1"/>
  <c r="Q61" i="1" s="1"/>
  <c r="Q62" i="1" s="1"/>
  <c r="H49" i="1"/>
  <c r="M49" i="1"/>
  <c r="N53" i="1"/>
  <c r="D53" i="1"/>
  <c r="M59" i="1"/>
  <c r="M61" i="1" l="1"/>
  <c r="M62" i="1" s="1"/>
  <c r="R45" i="1"/>
  <c r="R49" i="1"/>
  <c r="H53" i="1"/>
  <c r="D59" i="1"/>
  <c r="N59" i="1"/>
  <c r="R53" i="1"/>
  <c r="D61" i="1" l="1"/>
  <c r="D62" i="1" s="1"/>
  <c r="R59" i="1"/>
  <c r="H59" i="1"/>
  <c r="N61" i="1" l="1"/>
  <c r="H61" i="1"/>
  <c r="H62" i="1" l="1"/>
  <c r="R61" i="1"/>
  <c r="N62" i="1"/>
  <c r="R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   &lt;Регистрационный номер локальной сметы&gt;</t>
        </r>
      </text>
    </comment>
    <comment ref="B12" authorId="0" shapeId="0" xr:uid="{00000000-0006-0000-0100-000002000000}">
      <text>
        <r>
          <rPr>
            <sz val="8"/>
            <color indexed="81"/>
            <rFont val="Tahoma"/>
            <family val="2"/>
            <charset val="204"/>
          </rPr>
          <t xml:space="preserve"> Титул::&lt;подпись 240 значение&gt;</t>
        </r>
      </text>
    </comment>
    <comment ref="B14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230 значение&gt;</t>
        </r>
      </text>
    </comment>
    <comment ref="A1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Титул::&lt;Итого по расчету&gt; &lt;Единица измерения стомости&gt;</t>
        </r>
      </text>
    </comment>
    <comment ref="D18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E18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A19" authorId="0" shapeId="0" xr:uid="{00000000-0006-0000-0100-000007000000}">
      <text>
        <r>
          <rPr>
            <sz val="8"/>
            <color indexed="81"/>
            <rFont val="Tahoma"/>
            <family val="2"/>
            <charset val="204"/>
          </rPr>
          <t xml:space="preserve"> ПИР::&lt;Номер позиции по смете&gt;</t>
        </r>
      </text>
    </comment>
    <comment ref="B19" authorId="0" shapeId="0" xr:uid="{00000000-0006-0000-0100-000008000000}">
      <text>
        <r>
          <rPr>
            <sz val="8"/>
            <color indexed="81"/>
            <rFont val="Tahoma"/>
            <family val="2"/>
            <charset val="204"/>
          </rPr>
          <t xml:space="preserve"> ПИР::&lt;Наименование (текстовая часть) расценки&gt;, &lt;Расчет физ. объема&gt;(&lt;Ед. измерения по расценке&gt;)&lt;Пустой идентификатор&gt;</t>
        </r>
      </text>
    </comment>
    <comment ref="C19" authorId="0" shapeId="0" xr:uid="{00000000-0006-0000-0100-000009000000}">
      <text>
        <r>
          <rPr>
            <sz val="8"/>
            <color indexed="81"/>
            <rFont val="Tahoma"/>
            <family val="2"/>
            <charset val="204"/>
          </rPr>
          <t xml:space="preserve"> ПИР::&lt;Номера частей&gt;
(&lt;Обоснование (код) позиции&gt;)&lt;Пустой идентификатор&gt;&lt;Наименование коэффициентов со значениями&gt;</t>
        </r>
      </text>
    </comment>
    <comment ref="D19" authorId="0" shapeId="0" xr:uid="{00000000-0006-0000-0100-00000A000000}">
      <text>
        <r>
          <rPr>
            <sz val="8"/>
            <color indexed="81"/>
            <rFont val="Tahoma"/>
            <family val="2"/>
            <charset val="204"/>
          </rPr>
          <t xml:space="preserve"> ПИР::&lt;Расчет стомости&gt;</t>
        </r>
      </text>
    </comment>
    <comment ref="E19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ПИР::&lt;Стоимость&gt;&lt;Стоимость КОС&gt;</t>
        </r>
      </text>
    </comment>
  </commentList>
</comments>
</file>

<file path=xl/sharedStrings.xml><?xml version="1.0" encoding="utf-8"?>
<sst xmlns="http://schemas.openxmlformats.org/spreadsheetml/2006/main" count="1397" uniqueCount="513">
  <si>
    <t>СОГЛАСОВАНО:</t>
  </si>
  <si>
    <t>УТВЕРЖДЕНО:</t>
  </si>
  <si>
    <t>Директор ООО "Стройком-А"</t>
  </si>
  <si>
    <t>__________________________ А.Ф. Лазаренко</t>
  </si>
  <si>
    <t>"_____"_________________________2022 г.</t>
  </si>
  <si>
    <t>(наименование стройки)</t>
  </si>
  <si>
    <t>Индексы перевода в уровень цен IV квартала 2017 г.</t>
  </si>
  <si>
    <t>К IV квартала 2017 г.</t>
  </si>
  <si>
    <t>СМР</t>
  </si>
  <si>
    <t>Оборудование</t>
  </si>
  <si>
    <t>ПНР прочие</t>
  </si>
  <si>
    <t>Проектные работы</t>
  </si>
  <si>
    <t>ФЕР</t>
  </si>
  <si>
    <t>Вынос трассы в натуру</t>
  </si>
  <si>
    <t>Индексы перевода в текущий уровеннь цен 2021 г.</t>
  </si>
  <si>
    <t>К I квартала 2022г.</t>
  </si>
  <si>
    <t>ОЗП</t>
  </si>
  <si>
    <t>ЭМ</t>
  </si>
  <si>
    <t>ЗПМ</t>
  </si>
  <si>
    <t>МАТ</t>
  </si>
  <si>
    <t>№ пп</t>
  </si>
  <si>
    <t>Обоснование</t>
  </si>
  <si>
    <t>Наименование глав, объектов капитального строительства, работ и затрат</t>
  </si>
  <si>
    <t>Сметная стоимость в базисном уровне цен 2000 г., руб.</t>
  </si>
  <si>
    <t>Общая сметная стоимость в базисном уровне цен 2000 г.</t>
  </si>
  <si>
    <t>Сметная стоимость в уровне цен IV квартала 2017 г., руб.</t>
  </si>
  <si>
    <t>Общая сметная стоимость в уровне цен IV квартала 2017 г., руб</t>
  </si>
  <si>
    <t>строительных работ</t>
  </si>
  <si>
    <t>монтажных работ</t>
  </si>
  <si>
    <t>оборудования</t>
  </si>
  <si>
    <t>прочих</t>
  </si>
  <si>
    <t>10</t>
  </si>
  <si>
    <t>12</t>
  </si>
  <si>
    <t>15</t>
  </si>
  <si>
    <t>17</t>
  </si>
  <si>
    <t>Глава 1. Подготовка территории строительства</t>
  </si>
  <si>
    <t>ЛС-01-01</t>
  </si>
  <si>
    <t>ЛС-01-02</t>
  </si>
  <si>
    <t>Итого по Главе 1</t>
  </si>
  <si>
    <t>Глава 2. Основные объекты строительства</t>
  </si>
  <si>
    <t>ЛС-02-01</t>
  </si>
  <si>
    <t>Итого по Главе 2</t>
  </si>
  <si>
    <t>Итого по Главам 1-7:</t>
  </si>
  <si>
    <t>Глава 8. Временные здания и сооружения</t>
  </si>
  <si>
    <t>Итого по Главе 8</t>
  </si>
  <si>
    <t>Итого по Главам 1-8:</t>
  </si>
  <si>
    <t>Глава 9. Прочие работы и затраты</t>
  </si>
  <si>
    <t>ЛС-09-01</t>
  </si>
  <si>
    <t>Пусконаладочные работы ВЛ-10 кВ</t>
  </si>
  <si>
    <t>Итого по Главе 9</t>
  </si>
  <si>
    <t>Итого по Главам 1-9</t>
  </si>
  <si>
    <t>Налоги и обязательные платежи</t>
  </si>
  <si>
    <t>8</t>
  </si>
  <si>
    <t>№ 303-ФЗ от 03.08.2018</t>
  </si>
  <si>
    <t>Средства на покрытие затрат НДС 20%</t>
  </si>
  <si>
    <t>Всего по сводному сметному расчету стоимости строительства</t>
  </si>
  <si>
    <t>Сметная стоимость в текущем уровне цен 2 квартала 2022г., руб</t>
  </si>
  <si>
    <t>Общая сметная стоимость в текущем уровне цен 2 кв.2022г., руб</t>
  </si>
  <si>
    <t>Приложение № 2</t>
  </si>
  <si>
    <t>Утверждено приказом № 421 от 4 августа 2020 г. Минстроя РФ</t>
  </si>
  <si>
    <t>УТВЕРЖДАЮ:</t>
  </si>
  <si>
    <t/>
  </si>
  <si>
    <t>"____" ________________ 2022 года</t>
  </si>
  <si>
    <t xml:space="preserve">Наименование редакции сметных нормативов  </t>
  </si>
  <si>
    <t>Изменения в сметные нормы, федеральные единичные расценки и отдельные составляющие к ним, включенные в федеральный реестр сметных нормативов приказами Минстроя России от 26 декабря 2019 г. № 871/пр, 872/пр, 873/пр, 874/пр, 875/пр, 876/пр (в ред. приказов от 30.03.2020 № 171/пр, 172/пр, от 01.06.2020 № 294/пр, 295/пр, от 30.06.2020 № 352/пр, 353/пр, от 20.10.2020  № 635/пр, 636/пр, от 09.02.2021 № 50/пр, 51/пр, от 24.05.2021 № 320/пр, 321/пр, от 24.06.2021 № 407/пр, 408/пр, от 14.10.2021 № 745/пр, 746/пр), от 20.12.2021 № 961/пр, 962/пр)</t>
  </si>
  <si>
    <t>Наименование программного продукта</t>
  </si>
  <si>
    <t>ГРАНД-Смета, версия 2022.1</t>
  </si>
  <si>
    <t>«Дергачевская СЭС 60 МВт (1 этап 25 МВт). Переустройство ВЛ 10 кВ»</t>
  </si>
  <si>
    <t>(наименование объекта капитального строительства)</t>
  </si>
  <si>
    <t>Переустройство воздушных линий</t>
  </si>
  <si>
    <t>(наименование конструктивного решения)</t>
  </si>
  <si>
    <t xml:space="preserve">Составлен </t>
  </si>
  <si>
    <t>базисно-индексным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</si>
  <si>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</si>
  <si>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</si>
  <si>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</si>
  <si>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(базисном) уровне цен </t>
  </si>
  <si>
    <t xml:space="preserve">Сметная стоимость </t>
  </si>
  <si>
    <t>тыс.руб.</t>
  </si>
  <si>
    <t>в том числе:</t>
  </si>
  <si>
    <t>Средства на оплату труда рабочих</t>
  </si>
  <si>
    <t>Нормативные затраты труда рабочих</t>
  </si>
  <si>
    <t>чел.час.</t>
  </si>
  <si>
    <t>(0)</t>
  </si>
  <si>
    <t>Нормативные затраты труда машинистов</t>
  </si>
  <si>
    <t>прочих затрат</t>
  </si>
  <si>
    <t xml:space="preserve">Расчетный измеритель конструктивного решения  </t>
  </si>
  <si>
    <t>№ п/п</t>
  </si>
  <si>
    <t>Наименование работ и затрат</t>
  </si>
  <si>
    <t>Единица измерения</t>
  </si>
  <si>
    <t>Количество</t>
  </si>
  <si>
    <t>Сметная стоимость в базисном уровне цен (в текущем уровне цен (гр. 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</si>
  <si>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</si>
  <si>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</si>
  <si>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</si>
  <si>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</si>
  <si>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t>всего с учетом коэффициентов</t>
  </si>
  <si>
    <t>всего</t>
  </si>
  <si>
    <t>Раздел 1. Переустройство №1 ВЛ-10кВ</t>
  </si>
  <si>
    <t>Демонтажные работы</t>
  </si>
  <si>
    <t>1</t>
  </si>
  <si>
    <t>ФЕР33-04-042-01</t>
  </si>
  <si>
    <t>Демонтаж опор ВЛ 0,38-10 кВ: без приставок одностоечных</t>
  </si>
  <si>
    <t>шт</t>
  </si>
  <si>
    <t>ОТ</t>
  </si>
  <si>
    <t>в т.ч. ОТм</t>
  </si>
  <si>
    <t>ЗТ</t>
  </si>
  <si>
    <t>чел.-ч</t>
  </si>
  <si>
    <t>ЗТм</t>
  </si>
  <si>
    <t>Итого по расценке</t>
  </si>
  <si>
    <t>ФОТ</t>
  </si>
  <si>
    <t>Приказ № 812/пр от 21.12.2020 Прил. п.27</t>
  </si>
  <si>
    <t>НР Линии электропередачи</t>
  </si>
  <si>
    <t>%</t>
  </si>
  <si>
    <t>Приказ № 774/пр от 11.12.2020 Прил. п.27, Приказ № 774/пр от 11.12.2020 п.16</t>
  </si>
  <si>
    <t>СП Линии электропередачи</t>
  </si>
  <si>
    <t>Всего по позиции</t>
  </si>
  <si>
    <t>2</t>
  </si>
  <si>
    <t>3</t>
  </si>
  <si>
    <t>ФЕР33-04-040-03</t>
  </si>
  <si>
    <t>Демонтаж: 3-х проводов ВЛ 6-10 кВ с одной опоры</t>
  </si>
  <si>
    <t>4</t>
  </si>
  <si>
    <t>ФЕРм08-02-305-04</t>
  </si>
  <si>
    <t>Демонтаж -Траверса на опоре прим.</t>
  </si>
  <si>
    <t>Приказ от 04.09.2019 № 507/пр табл.2 п.4</t>
  </si>
  <si>
    <t>Демонтаж (разборка) металлических конструкций ОЗП=0,7; ЭМ=0,7 к расх.; ЗПМ=0,7; МАТ=0 к расх.; ТЗ=0,7; ТЗМ=0,7</t>
  </si>
  <si>
    <t>М</t>
  </si>
  <si>
    <t>Приказ № 812/пр от 21.12.2020 Прил. п.49.3</t>
  </si>
  <si>
    <t>НР Электротехнические установки на других объектах</t>
  </si>
  <si>
    <t>Приказ № 774/пр от 11.12.2020 Прил. п.49.3</t>
  </si>
  <si>
    <t>СП Электротехнические установки на других объектах</t>
  </si>
  <si>
    <t>5</t>
  </si>
  <si>
    <t>ФЕРм08-01-052-05</t>
  </si>
  <si>
    <t>Демонтаж - Изолятор проходной с овальным или квадратным фланцем напряжением: до 10 кВ прим.</t>
  </si>
  <si>
    <t>Итоги по разделу 1 Переустройство №1 ВЛ-10кВ 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</si>
  <si>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</si>
  <si>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</si>
  <si>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</si>
  <si>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</si>
  <si>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     в том числе оплата труда машинистов (Отм)</t>
  </si>
  <si>
    <t xml:space="preserve">     Строительные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</si>
  <si>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</si>
  <si>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</si>
  <si>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     в том числе оплата труда машинистов (ОТм)</t>
  </si>
  <si>
    <t xml:space="preserve">               накладные расходы</t>
  </si>
  <si>
    <t xml:space="preserve">               сметная прибыль</t>
  </si>
  <si>
    <t xml:space="preserve">     Монтажные работы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</si>
  <si>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</si>
  <si>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</si>
  <si>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</si>
  <si>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Итого по разделу 1 Переустройство №1 ВЛ-10кВ</t>
  </si>
  <si>
    <t>Раздел 2. Перевозка демонтированных материалов</t>
  </si>
  <si>
    <t>6</t>
  </si>
  <si>
    <t>ФССЦпг-01-01-01-015</t>
  </si>
  <si>
    <t>Погрузо-разгрузочные работы при автомобильных перевозках: Погрузка металлических конструкций массой до 1 т</t>
  </si>
  <si>
    <t>1 т груза</t>
  </si>
  <si>
    <t>(Погрузочно-разгрузочные работы)</t>
  </si>
  <si>
    <t>7</t>
  </si>
  <si>
    <t>ФССЦпг-01-01-02-015</t>
  </si>
  <si>
    <t>Погрузо-разгрузочные работы при автомобильных перевозках: Разгрузка металлических конструкций массой до 1 т</t>
  </si>
  <si>
    <t>ФССЦпг-01-01-01-003</t>
  </si>
  <si>
    <t>Погрузо-разгрузочные работы при автомобильных перевозках: Погрузка изделий из сборного железобетона, бетона, керамзитобетона массой до 3 т</t>
  </si>
  <si>
    <t>9</t>
  </si>
  <si>
    <t>ФССЦпг-01-01-02-003</t>
  </si>
  <si>
    <t>Погрузо-разгрузочные работы при автомобильных перевозках: Разгрузка изделий из сборного железобетона, бетона, керамзитобетона массой до 3 т</t>
  </si>
  <si>
    <t>ФССЦпг-01-01-01-041</t>
  </si>
  <si>
    <t>Погрузо-разгрузочные работы при автомобильных перевозках: Погрузка мусора строительного с погрузкой вручную</t>
  </si>
  <si>
    <t>11</t>
  </si>
  <si>
    <t>(Перевозка строительных грузов автомобильным транспортом)</t>
  </si>
  <si>
    <t>Итоги по разделу 2 Перевозка демонтированных материалов :</t>
  </si>
  <si>
    <t xml:space="preserve">               Материалы</t>
  </si>
  <si>
    <t xml:space="preserve">          Строительные работы</t>
  </si>
  <si>
    <t xml:space="preserve">               в том числе:</t>
  </si>
  <si>
    <t xml:space="preserve">                    эксплуатация машин и механизмов</t>
  </si>
  <si>
    <t xml:space="preserve">                    материалы</t>
  </si>
  <si>
    <t xml:space="preserve">          Транспортные расходы (перевозка), относимые на стоимость строительных работ</t>
  </si>
  <si>
    <t xml:space="preserve">  Итого по разделу 2 Перевозка демонтированных материалов</t>
  </si>
  <si>
    <t>Итоги по смете:</t>
  </si>
  <si>
    <t xml:space="preserve">                    оплата труда</t>
  </si>
  <si>
    <t xml:space="preserve">                         в том числе оплата труда машинистов (ОТм)</t>
  </si>
  <si>
    <t xml:space="preserve">                    накладные расходы</t>
  </si>
  <si>
    <t xml:space="preserve">                    сметная прибыль</t>
  </si>
  <si>
    <t xml:space="preserve">  ВСЕГО по смете</t>
  </si>
  <si>
    <t>Составил:</t>
  </si>
  <si>
    <t>[должность, подпись (инициалы, фамилия)]</t>
  </si>
  <si>
    <t>Проверил:</t>
  </si>
  <si>
    <t>компл</t>
  </si>
  <si>
    <t>Монтажные работы</t>
  </si>
  <si>
    <t>ФЕР33-04-003-01</t>
  </si>
  <si>
    <t>Установка железобетонных опор ВЛ 0,38; 6-10 кВ с траверсами без приставок: одностоечных</t>
  </si>
  <si>
    <t>ФЕР33-04-003-03</t>
  </si>
  <si>
    <t>Установка железобетонных опор ВЛ 0,38; 6-10 кВ с траверсами без приставок: одностоечных с двумя подкосами</t>
  </si>
  <si>
    <t>ФЕР33-04-009-01</t>
  </si>
  <si>
    <t>Подвеска проводов ВЛ 6-10 кВ в ненаселенной местности сечением: до 35 мм2 с помощью механизмов, (3 провода) при 10 опорах на км линии</t>
  </si>
  <si>
    <t>км</t>
  </si>
  <si>
    <t>ФЕР33-04-030-01</t>
  </si>
  <si>
    <t>Установка разрядников: с помощью механизмов</t>
  </si>
  <si>
    <t>ФЕРм20-02-024-02</t>
  </si>
  <si>
    <t>Установка на опорах: предупреждающих знаков высокого напряжения</t>
  </si>
  <si>
    <t>Приказ № 812/пр от 21.12.2020 Прил. п.62</t>
  </si>
  <si>
    <t>НР Оборудование контактной сети на железнодорожном транспорте</t>
  </si>
  <si>
    <t>Приказ № 774/пр от 11.12.2020 Прил. п.62</t>
  </si>
  <si>
    <t>СП Оборудование контактной сети на железнодорожном транспорте</t>
  </si>
  <si>
    <t>Заземление</t>
  </si>
  <si>
    <t>ФЕР01-02-057-02</t>
  </si>
  <si>
    <t>Разработка грунта вручную в траншеях глубиной до 2 м без креплений с откосами, группа грунтов: 2</t>
  </si>
  <si>
    <t>100 м3</t>
  </si>
  <si>
    <t>Приказ № 812/пр от 21.12.2020 Прил. п.1.2</t>
  </si>
  <si>
    <t>НР Земляные работы, выполняемые ручным способом</t>
  </si>
  <si>
    <t>Приказ № 774/пр от 11.12.2020 Прил. п.1.2, Приказ № 774/пр от 11.12.2020 п.16</t>
  </si>
  <si>
    <t>СП Земляные работы, выполняемые ручным способом</t>
  </si>
  <si>
    <t>ФЕР01-02-061-02</t>
  </si>
  <si>
    <t>Засыпка вручную траншей, пазух котлованов и ям, группа грунтов: 2</t>
  </si>
  <si>
    <t>ФЕРм08-02-471-04</t>
  </si>
  <si>
    <t>Заземлитель вертикальный из круглой стали диаметром: 16 мм</t>
  </si>
  <si>
    <t>10 шт</t>
  </si>
  <si>
    <t xml:space="preserve">               материалы</t>
  </si>
  <si>
    <t>Раздел 2. Материалы</t>
  </si>
  <si>
    <t>Оборудование и материалы</t>
  </si>
  <si>
    <t>Разрядник длинно-искровый РДИП-10-4 УХЛ1</t>
  </si>
  <si>
    <t>(Инженерное оборудование)</t>
  </si>
  <si>
    <t>ТЦ_21.2.01.01_64_6453163389_02.08.2022_01</t>
  </si>
  <si>
    <t>Провод СИП-3 1х50</t>
  </si>
  <si>
    <t>м</t>
  </si>
  <si>
    <t>(Электротехнические установки на других объектах)</t>
  </si>
  <si>
    <t>ТЦ_05.1.02.07_64_6453163389_02.08.2022_01</t>
  </si>
  <si>
    <t>Стойка ж/б СВ 105-5</t>
  </si>
  <si>
    <t>13</t>
  </si>
  <si>
    <t>ТЦ_22.2.02.19_64_6453163389_02.08.2022_01</t>
  </si>
  <si>
    <t>14</t>
  </si>
  <si>
    <t>ТЦ_22.2.02.18_64_6453163389_02.08.2022_01</t>
  </si>
  <si>
    <t>16</t>
  </si>
  <si>
    <t>18</t>
  </si>
  <si>
    <t>19</t>
  </si>
  <si>
    <t>20</t>
  </si>
  <si>
    <t>21</t>
  </si>
  <si>
    <t>22</t>
  </si>
  <si>
    <t>23</t>
  </si>
  <si>
    <t>Траверса ТМ-73</t>
  </si>
  <si>
    <t>24</t>
  </si>
  <si>
    <t>25</t>
  </si>
  <si>
    <t>26</t>
  </si>
  <si>
    <t>ТЦ_22.2.02.20_64_6453163389_02.08.2022_01</t>
  </si>
  <si>
    <t>(Материалы для монтажных работ)</t>
  </si>
  <si>
    <t>27</t>
  </si>
  <si>
    <t>28</t>
  </si>
  <si>
    <t>ТЦ_22.2.01.00_64_6453163389_02.08.2022_01</t>
  </si>
  <si>
    <t>Подвесной изолятор SML70/10</t>
  </si>
  <si>
    <t>29</t>
  </si>
  <si>
    <t>Изолятор ШФ-20Г</t>
  </si>
  <si>
    <t>30</t>
  </si>
  <si>
    <t>ТЦ_20.2.02.04_64_6453163389_02.08.2022_01</t>
  </si>
  <si>
    <t>31</t>
  </si>
  <si>
    <t>ТЦ_20.2.08.00_64_6453163389_02.08.2022_01</t>
  </si>
  <si>
    <t>32</t>
  </si>
  <si>
    <t>ТЦ_20.1.01.11_64_6453163389_02.08.2022_01</t>
  </si>
  <si>
    <t>Зажим плашечный CD 35 (10-50/10-50)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</si>
  <si>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</si>
  <si>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</si>
  <si>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</si>
  <si>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</si>
  <si>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</si>
  <si>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</si>
  <si>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</si>
  <si>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</si>
  <si>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</si>
  <si>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ФССЦ-20.1.02.23-0091</t>
  </si>
  <si>
    <t>Плакат по ТБ - Информационный плакат 200*300 оцинкованная сталь 1мм с наклейкой из влагостойкой пленки прим.</t>
  </si>
  <si>
    <t>100 шт</t>
  </si>
  <si>
    <t>Объем=5 / 100</t>
  </si>
  <si>
    <t>42</t>
  </si>
  <si>
    <t>ФССЦ-20.1.02.18-1002</t>
  </si>
  <si>
    <t>Лента бандажная для устройства вертикальной разметки на опорах контактной сети, из нержавеющей стали 08Х18Н10, толщина 0,76 мм, ширина 19 мм</t>
  </si>
  <si>
    <t>10 м</t>
  </si>
  <si>
    <t>Объем=2,25 / 10</t>
  </si>
  <si>
    <t>Итоги по разделу 2 Материалы :</t>
  </si>
  <si>
    <t xml:space="preserve">  Итого по разделу 2 Материалы</t>
  </si>
  <si>
    <t>Раздел 3. Доставка материалов до объекта</t>
  </si>
  <si>
    <t>43</t>
  </si>
  <si>
    <t>ФЕР33-04-016-02</t>
  </si>
  <si>
    <t>Развозка конструкций и материалов опор ВЛ 0,38-10 кВ по трассе: одностоечных железобетонных опор</t>
  </si>
  <si>
    <t>44</t>
  </si>
  <si>
    <t>ФЕР33-04-016-04</t>
  </si>
  <si>
    <t>Развозка конструкций и материалов опор ВЛ 0,38-10 кВ по трассе: приставок железобетонных</t>
  </si>
  <si>
    <t>45</t>
  </si>
  <si>
    <t>ФЕР33-04-016-06</t>
  </si>
  <si>
    <t>Развозка конструкций и материалов опор ВЛ 0,38-10 кВ по трассе: материалов оснастки сложных опор</t>
  </si>
  <si>
    <t>46</t>
  </si>
  <si>
    <t>47</t>
  </si>
  <si>
    <t>48</t>
  </si>
  <si>
    <t>49</t>
  </si>
  <si>
    <t>50</t>
  </si>
  <si>
    <t>ФССЦпг-01-01-01-024</t>
  </si>
  <si>
    <t>Погрузо-разгрузочные работы при автомобильных перевозках: Погрузка изделий керамических, фаянсовых с применением автомобильных кранов</t>
  </si>
  <si>
    <t>(Погрузо-разгрузочные работы)</t>
  </si>
  <si>
    <t>51</t>
  </si>
  <si>
    <t>ФССЦпг-01-01-02-024</t>
  </si>
  <si>
    <t>Погрузо-разгрузочные работы при автомобильных перевозках: Разгрузка изделий керамических, фаянсовых с применением автомобильных кранов</t>
  </si>
  <si>
    <t>Итоги по разделу 3 Доставка материалов до объекта :</t>
  </si>
  <si>
    <t xml:space="preserve">  Итого по разделу 3 Доставка материалов до объекта</t>
  </si>
  <si>
    <t>ФЕР33-04-016-05</t>
  </si>
  <si>
    <t>Развозка конструкций и материалов опор ВЛ 0,38-10 кВ по трассе: материалов оснастки одностоечных опор</t>
  </si>
  <si>
    <t>ФЕР33-04-003-02</t>
  </si>
  <si>
    <t>11
О</t>
  </si>
  <si>
    <t>ТЦ_20.2.06.00_64_6453163389_02.08.2022_01</t>
  </si>
  <si>
    <t>ФССЦ-25.2.02.11-0021</t>
  </si>
  <si>
    <t>Лента крепления, ширина 20 мм, толщина 0,7 мм, длина 50 м, из нержавеющей стали (в пластмассовой коробке с кабельной бухтой) F207 (СИП)</t>
  </si>
  <si>
    <t>Раздел 1. Пусконаладочные работы</t>
  </si>
  <si>
    <t>ФЕРп01-11-010-01</t>
  </si>
  <si>
    <t>Измерение сопротивления растеканию тока: заземлителя</t>
  </si>
  <si>
    <t>измерение</t>
  </si>
  <si>
    <t>Приказ № 812/пр от 21.12.2020 Прил. п.83</t>
  </si>
  <si>
    <t>НР Пусконаладочные работы: 'вхолостую' - 80%, 'под нагрузкой' - 20%</t>
  </si>
  <si>
    <t>Приказ № 774/пр от 11.12.2020 Прил. п.83</t>
  </si>
  <si>
    <t>СП Пусконаладочные работы: 'вхолостую' - 80%, 'под нагрузкой' - 20%</t>
  </si>
  <si>
    <t xml:space="preserve">     Прочие затраты</t>
  </si>
  <si>
    <t xml:space="preserve">          Пусконаладочные работы</t>
  </si>
  <si>
    <t>ЛС-09-02</t>
  </si>
  <si>
    <t>ЛС-09-03</t>
  </si>
  <si>
    <t xml:space="preserve">Составил: </t>
  </si>
  <si>
    <t xml:space="preserve">Проверил: </t>
  </si>
  <si>
    <t>ПНР Прочие работы и затраты (электроэнергетика) Письмо Минстроя России от 02.06.2022 г. №24922-ИФ/09 прил.3</t>
  </si>
  <si>
    <t>СМР (индекс к ФЕР по статьям затрат, Саратовская область, Прочие объекты) Письмо Минстрой РФ №23868-ИФ/09 от 26.05.2022г. прил.1</t>
  </si>
  <si>
    <t>Оборудование (индекс к СМР Электроэнергетика) Письмо Минстрой РФ №24922-ИФ/09 от 02.06.2022 прил.4</t>
  </si>
  <si>
    <t>2 квартал 2022г.</t>
  </si>
  <si>
    <t>Наименование предприятия, здания, сооружения, стадии проектирования, этапа, вида проектных</t>
  </si>
  <si>
    <t>Наименование проектной (изыскательской) организации:</t>
  </si>
  <si>
    <t>Наименование организации заказчика:</t>
  </si>
  <si>
    <t>Характеристика предприятия,
здания, сооружения или вид работ</t>
  </si>
  <si>
    <t>Номер частей, глав, таблиц, параграфов и пунктов указаний к разделу справочника базовых цен на проектные и изыскательские работы для строителей</t>
  </si>
  <si>
    <t>Расчет стоимости: (a+bx)*Kj или (стоимость строительно-монтажных работ)*проц./ 100 или количество * цена, руб.</t>
  </si>
  <si>
    <t>Стоимость работ, 
руб.</t>
  </si>
  <si>
    <t>Раздел 1. Полевые работы</t>
  </si>
  <si>
    <t xml:space="preserve">Плановая и высотная привязка при расстоянии между точками (геологическими выработками) до 50 м: 2 категория сложности, 2(точка (выработка)) </t>
  </si>
  <si>
    <t xml:space="preserve">СБЦ "Инженерно-геодезические изыскания (2004)" табл.48 п.1-2
(СБЦ102-48-1-2) </t>
  </si>
  <si>
    <t>ОУ п.8в При выполнении полевых изыскательских работ, а также выполняемых в условиях полевого лагеря камеральных работ в неблагоприятный период года, при продолжительности неблагоприятного периода 4-5,5 мес. К=1,2</t>
  </si>
  <si>
    <t xml:space="preserve"> </t>
  </si>
  <si>
    <t xml:space="preserve">Изготовление и установка знаков: Рабочие пункты: металлические трубки (штыри), дюбель-гвоздь и др.: 2 категория грунта, 2(знак) </t>
  </si>
  <si>
    <t xml:space="preserve">СБЦ "Инженерно-геодезические изыскания (2004)" табл.46 п.11-2
(СБЦ102-46-11-2) </t>
  </si>
  <si>
    <t xml:space="preserve">Расходы по внутреннему транспорту, расстояние от базы изыскательской организации, экспедиции, партии или отряда до участка изысканий св. 5 до 10 км: при сметной стоимости полевых изыскательских работ до 75 тыс. руб. - 11,25 %, 364,8(руб.) </t>
  </si>
  <si>
    <t xml:space="preserve">СБЦ "Инженерно-геодезические изыскания (2004)" табл.4 п.2-1
(СБЦ102-4-2-1) </t>
  </si>
  <si>
    <t>1*0,1125*(266,4+98,4)</t>
  </si>
  <si>
    <t xml:space="preserve">Расходы по внешнему транспорту в обоих направлениях, при расстоянии проезда и перевозки в одном направлении св. 25 до 100 км, % сметной стоимости полевых работ, а также выполняемых в экспедиционных условиях камеральных работ, продолжительностью до 1 мес. - 14,0 %, 405,84() </t>
  </si>
  <si>
    <t xml:space="preserve">СБЦ "Инженерно-геодезические изыскания (2004)" табл.5 п.1-1
(СБЦ102-5-1-1) </t>
  </si>
  <si>
    <t>0,14*405,84</t>
  </si>
  <si>
    <t xml:space="preserve">Организация и ликвидация работ (К = 0,06 ОУ п.13, примеч.п.1 К=2,5), 1(руб.) </t>
  </si>
  <si>
    <t xml:space="preserve">СБЦ "Инженерно-геодезические изыскания (2004)"
(ОУ п.13, примеч.п.1) </t>
  </si>
  <si>
    <t>405,84*0,15</t>
  </si>
  <si>
    <t>ВСЕГО по смете</t>
  </si>
  <si>
    <t xml:space="preserve">   Итого Поз. 1-5</t>
  </si>
  <si>
    <t xml:space="preserve">   Всего c учетом "Индексы изменения сметной стоимости изыскательских работ для строительства к справочникам базовых цен на инженерные изыскания: к уровню цен по состоянию на 01.01.2001 года 4,89"</t>
  </si>
  <si>
    <t xml:space="preserve">   ВСЕГО по смете</t>
  </si>
  <si>
    <t>(1,16)</t>
  </si>
  <si>
    <t>Объем=18+24</t>
  </si>
  <si>
    <t>Расчистка территории</t>
  </si>
  <si>
    <t>ФЕР01-02-119-01</t>
  </si>
  <si>
    <t>Расчистка площадей от кустарника и мелколесья вручную: при редкой поросли</t>
  </si>
  <si>
    <t>100 м2</t>
  </si>
  <si>
    <t>Объем=(211*6) / 100</t>
  </si>
  <si>
    <t>Приказ № 812/пр от 21.12.2020 Прил. п.1.4</t>
  </si>
  <si>
    <t>НР Земляные работы, выполняемые по другим видам работ (подготовительным, сопутствующим, укрепительным)</t>
  </si>
  <si>
    <t>Приказ № 774/пр от 11.12.2020 Прил. п.1.4, Приказ № 774/пр от 11.12.2020 п.16</t>
  </si>
  <si>
    <t>СП Земляные работы, выполняемые по другим видам работ (подготовительным, сопутствующим, укрепительным)</t>
  </si>
  <si>
    <t>ФЕР01-02-027-02</t>
  </si>
  <si>
    <t>Планировка площадей: механизированным способом, группа грунтов 2</t>
  </si>
  <si>
    <t>1000 м2</t>
  </si>
  <si>
    <t>ФЕР01-02-005-01</t>
  </si>
  <si>
    <t>Уплотнение грунта пневматическими трамбовками, группа грунтов: 1-2</t>
  </si>
  <si>
    <t>Объем=0,1374*0,2</t>
  </si>
  <si>
    <t>Приказ № 812/пр от 21.12.2020 Прил. п.1.1</t>
  </si>
  <si>
    <t>НР Земляные работы, выполняемые механизированным способом</t>
  </si>
  <si>
    <t>Приказ № 774/пр от 11.12.2020 Прил. п.1.1, Приказ № 774/пр от 11.12.2020 п.16</t>
  </si>
  <si>
    <t>СП Земляные работы, выполняемые механизированным способом</t>
  </si>
  <si>
    <t>Объем=(19,7*6+0,8*24)/1000</t>
  </si>
  <si>
    <t>Объем=18*3,71/1000</t>
  </si>
  <si>
    <t>Объем=3*1,18</t>
  </si>
  <si>
    <t>Объем=200*0,212/1000</t>
  </si>
  <si>
    <t>ФССЦпг-03-01-02-025</t>
  </si>
  <si>
    <t>Перевозка грузов автомобилями бортовыми грузоподъемностью до 15 т на расстояние: II класс груза до 25 км</t>
  </si>
  <si>
    <t>Объем=0,1374+0,06678+3,54</t>
  </si>
  <si>
    <t>Раздел 3. Перевозка мусора</t>
  </si>
  <si>
    <t>ФССЦпг-01-01-01-039</t>
  </si>
  <si>
    <t>Погрузо-разгрузочные работы при автомобильных перевозках: Погрузка грунта растительного слоя (земля, перегной)</t>
  </si>
  <si>
    <t>Объем=1,5*1266*0,01</t>
  </si>
  <si>
    <t>ФССЦпг-01-01-02-039</t>
  </si>
  <si>
    <t>Погрузо-разгрузочные работы при автомобильных перевозках: Разгрузка грунта растительного слоя (земля, перегной)</t>
  </si>
  <si>
    <t>ФССЦпг-01-01-01-007</t>
  </si>
  <si>
    <t>Погрузо-разгрузочные работы при автомобильных перевозках: Погрузка леса круглого</t>
  </si>
  <si>
    <t>Объем=1,7*1266*0,007</t>
  </si>
  <si>
    <t>ФССЦпг-01-01-02-007</t>
  </si>
  <si>
    <t>Погрузо-разгрузочные работы при автомобильных перевозках: Разгрузка леса круглого</t>
  </si>
  <si>
    <t>ФССЦпг-03-01-01-020</t>
  </si>
  <si>
    <t>Перевозка грузов автомобилями бортовыми грузоподъемностью до 15 т на расстояние: I класс груза до 20 км</t>
  </si>
  <si>
    <t>Объем=18,99+15,0654</t>
  </si>
  <si>
    <t>Итоги по разделу 3 Перевозка мусора :</t>
  </si>
  <si>
    <t xml:space="preserve">  Итого по разделу 3 Перевозка мусора</t>
  </si>
  <si>
    <t>Переустройство участка трассы ВЛ-10кВ ф.-1001 от РП-10кВ Моховое в пролете опор №1-05/2-1-05/5 по адресу: Саратовская область, Ершовский район, Новорепенское МО, с. Моховое.</t>
  </si>
  <si>
    <t>Установка железобетонных опор ВЛ 0,38; 6-10 кВ с траверсами без приставок: одностоечных с одним подкосом - установка подкосов прим.</t>
  </si>
  <si>
    <t>Объем=250*3/1000</t>
  </si>
  <si>
    <t>Объем=(0,5*0,3*0,5*4) / 100</t>
  </si>
  <si>
    <t>Объем=4 / 10</t>
  </si>
  <si>
    <t>ТЦ_25.2.01.13_64_6453163389_02.08.2022_01</t>
  </si>
  <si>
    <t>Оголовок ОГ2</t>
  </si>
  <si>
    <t>Оголовок ОГ5</t>
  </si>
  <si>
    <t>Оголовок ОГ55</t>
  </si>
  <si>
    <t>Крепление подкоса Шарнир М12Э</t>
  </si>
  <si>
    <t>Заземляющий проводник ЗП-1 (6м)</t>
  </si>
  <si>
    <t>Хомут Х-12</t>
  </si>
  <si>
    <t>Колпачек КП-22</t>
  </si>
  <si>
    <t>Вязка спиральная СВ-70</t>
  </si>
  <si>
    <t>Зажим анкерный DN70 Rpi</t>
  </si>
  <si>
    <t>ТЦ_22.2.02.22_64_6453163389_02.08.2022_01</t>
  </si>
  <si>
    <t>Соединитель UU7-16</t>
  </si>
  <si>
    <t>ФССЦ-25.2.02.11-0051</t>
  </si>
  <si>
    <t>Скрепа для фиксации на промежуточных опорах, размер 20 мм</t>
  </si>
  <si>
    <t>Объем=16 / 100</t>
  </si>
  <si>
    <t>ФССЦ-08.3.04.02-0092</t>
  </si>
  <si>
    <t>Круг стальной горячекатаный, марка стали ВСт3пс5-1, диаметр 10 мм</t>
  </si>
  <si>
    <t>т</t>
  </si>
  <si>
    <t>Объем=40*0,616/1000</t>
  </si>
  <si>
    <t>ФССЦ-08.3.04.02-0097</t>
  </si>
  <si>
    <t>Круг стальной горячекатаный, марка стали ВСт3пс5-1, диаметр 20 мм</t>
  </si>
  <si>
    <t>Объем=12*0,25*2,984/1000+8*2,984/1000</t>
  </si>
  <si>
    <t>ФССЦ-01.7.15.02-0086</t>
  </si>
  <si>
    <t>Болты с шестигранной головкой, диаметр 20 (22) мм</t>
  </si>
  <si>
    <t>Объем=0,694*2/1000</t>
  </si>
  <si>
    <t>ФССЦ-01.7.15.02-0085</t>
  </si>
  <si>
    <t>Болты с шестигранной головкой, диаметр 16 (18) мм</t>
  </si>
  <si>
    <t>Объем=0,438*4/1000</t>
  </si>
  <si>
    <t>ФССЦ-01.7.15.05-0025</t>
  </si>
  <si>
    <t>Гайки шестигранные оцинкованные, диаметр резьбы 16-18 мм</t>
  </si>
  <si>
    <t>кг</t>
  </si>
  <si>
    <t>Объем=0,02*4</t>
  </si>
  <si>
    <t>ФССЦ-01.7.15.05-0026</t>
  </si>
  <si>
    <t>Гайки шестигранные оцинкованные, диаметр резьбы 20-22 мм</t>
  </si>
  <si>
    <t>Объем=0,0644*2</t>
  </si>
  <si>
    <t>ФССЦ-01.7.15.11-0048</t>
  </si>
  <si>
    <t>Шайбы оцинкованные, диаметр 16 мм</t>
  </si>
  <si>
    <t>Объем=0,009*8</t>
  </si>
  <si>
    <t>Объем=2*2+4</t>
  </si>
  <si>
    <t>Объем=12*1,18</t>
  </si>
  <si>
    <t>Объем=(19,7*6+1,6*4+1,1*4+27,8*2+2,984*12+5,2*6+0,616*40+2,984*8+0,438*4+0,02*4+0,009*8+0,694*2+0,0644*2+2,4*4)/1000</t>
  </si>
  <si>
    <t>ФССЦпг-03-01-01-192</t>
  </si>
  <si>
    <t>Перевозка грузов автомобилями бортовыми грузоподъемностью до 15 т на расстояние: I класс груза до 192 км</t>
  </si>
  <si>
    <t>ФССЦпг-03-01-02-192</t>
  </si>
  <si>
    <t>Перевозка грузов автомобилями бортовыми грузоподъемностью до 15 т на расстояние: II класс груза до 192 км</t>
  </si>
  <si>
    <t>(0,11)</t>
  </si>
  <si>
    <t>(0,05)</t>
  </si>
  <si>
    <t>(111*4)*1,2</t>
  </si>
  <si>
    <t>(41*4)*1,2</t>
  </si>
  <si>
    <t>Итого по расчету: 4343,98 руб.</t>
  </si>
  <si>
    <t xml:space="preserve">Пусконаладочные работы </t>
  </si>
  <si>
    <t>Демонтажные работы на ВЛ-10кВ ф.-1001 от РП-10кВ Моховое в пролете опор №1-05/2-1-05/5 по адресу: Саратовская область, Ершовский район, Новорепенское МО, с. Моховое.</t>
  </si>
  <si>
    <t>(3,62)</t>
  </si>
  <si>
    <t>(2,46)</t>
  </si>
  <si>
    <t>(0,67)</t>
  </si>
  <si>
    <t>(8,88)</t>
  </si>
  <si>
    <t>(1,13)</t>
  </si>
  <si>
    <t>ФЕР33-04-030-02</t>
  </si>
  <si>
    <t>Установка разрядников: вручную - устройств для наложения защитного зазаемления (СЕЗ) прим.</t>
  </si>
  <si>
    <t>СЕ 3 Устройство для наложения защитного заземления</t>
  </si>
  <si>
    <t>52</t>
  </si>
  <si>
    <t>Переустройство участка трассы ВЛ-10кВ ф.-1001 от РП-10кВ Моховое в пролете опор №1-05/2-1-05/5 (Соглашение о компенсации №2191-001828 от 21.12.2021 г.)</t>
  </si>
  <si>
    <t>Определение и закрепление мест установки опор ВЛ-10кВ</t>
  </si>
  <si>
    <t>Переустройство участка трассы ВЛ-10кВ ф.-1001 от РП-10кВ Моховое в пролете опор №1-05/2-1-05/5  (Соглашение о компенсации №2191-001828 от 21.12.2021 г.)</t>
  </si>
  <si>
    <t>ЛОКАЛЬНЫЙ СМЕТНЫЙ РАСЧЕТ (СМЕТА) № 02-01</t>
  </si>
  <si>
    <t>ЛОКАЛЬНЫЙ СМЕТНЫЙ РАСЧЕТ (СМЕТА) № 01-01</t>
  </si>
  <si>
    <t>ЛОКАЛЬНЫЙ СМЕТНЫЙ РАСЧЕТ (СМЕТА) № 09-01</t>
  </si>
  <si>
    <t>Пусконаладочные работы при переустройстве участка трассы ВЛ-10кВ ф.-1001 от РП-10кВ Моховое в пролете опор №1-05/2-1-05/5 (Соглашение о компенсации №2191-001828 от 21.12.2021 г.)</t>
  </si>
  <si>
    <t>"СОГЛАСОВАНО"</t>
  </si>
  <si>
    <t>Генеральный директор</t>
  </si>
  <si>
    <t>АО "Энергосервис Волги"</t>
  </si>
  <si>
    <t>"УТВЕРЖДАЮ"</t>
  </si>
  <si>
    <t>Ведущий специалист АО "Энергосервис Волги"</t>
  </si>
  <si>
    <t>Л. Г. Лейба</t>
  </si>
  <si>
    <t>Цена=199,88/1,2</t>
  </si>
  <si>
    <t>Цена=25035,89/1,2</t>
  </si>
  <si>
    <t>Цена=774/1,2</t>
  </si>
  <si>
    <t>Цена=1721,54/1,2</t>
  </si>
  <si>
    <t>Цена=2839,30/1,2</t>
  </si>
  <si>
    <t>Цена=345/1,2</t>
  </si>
  <si>
    <t>Цена=795,41/1,2</t>
  </si>
  <si>
    <t>Цена=26,8/1,2</t>
  </si>
  <si>
    <t>Цена=298/1,2</t>
  </si>
  <si>
    <t>Цена=178,70/1,2</t>
  </si>
  <si>
    <t>Цена=1998/1,2</t>
  </si>
  <si>
    <t>Цена=14/1,2</t>
  </si>
  <si>
    <t>Цена=1260/1,2</t>
  </si>
  <si>
    <t>СВОДНЫЙ СМЕТНЫЙ РАСЧЕТ СТОИМОСТИ СТРОИТЕЛЬСТВА № ССР-1</t>
  </si>
  <si>
    <t>Переустройствоучастка  трассы ВЛ-10кВ ф.-1001 от РП-10кВ Моховое в пролете опор №1-05/2-1-05/5(соглашение о компенсации №2191-001828 от 21.12.2021 г. )</t>
  </si>
  <si>
    <t>Демонтажные работы на переустройство участка трассы ВЛ-10кВ ф.-1001 от РП-10кВ Моховое в пролете опор №1-05/2-1-05/5(соглашение о компенсации №2191-001828 от 21.12.2021 г. )</t>
  </si>
  <si>
    <t>2005ДРГ1-СЭС-Р-ЭВ.СО1 Изм.1</t>
  </si>
  <si>
    <t>2021г</t>
  </si>
  <si>
    <t>(61,87)</t>
  </si>
  <si>
    <t>(52,99)</t>
  </si>
  <si>
    <t xml:space="preserve">  </t>
  </si>
  <si>
    <t>Сметная стоимость в базисном уровне цен (в текущем уровне цен (гр. 8) для ресурсов, отсутствующих в ФРСН), руб.</t>
  </si>
  <si>
    <t>Поставка Заказчика</t>
  </si>
  <si>
    <t>Цена=3300,8/1,2</t>
  </si>
  <si>
    <t>Цена=770,00/1,2</t>
  </si>
  <si>
    <t>Цена=1982,4/1,2</t>
  </si>
  <si>
    <t xml:space="preserve">               материальные ресурсы, отсутствующие в ФРСН</t>
  </si>
  <si>
    <t>53</t>
  </si>
  <si>
    <t>___________В. А. Решетников</t>
  </si>
  <si>
    <t>"_____"_________________2022 г.</t>
  </si>
  <si>
    <t>Главный инженер АО "Энергосервис Волги"</t>
  </si>
  <si>
    <t>В. Б. Минаев</t>
  </si>
  <si>
    <t xml:space="preserve">                                                                                                                                                                   "____" __________2022 г.</t>
  </si>
  <si>
    <t>Ведущий специалист:</t>
  </si>
  <si>
    <t>Главный инженер</t>
  </si>
  <si>
    <t>________________В. А. Решетников</t>
  </si>
  <si>
    <t>Ведущий специалист                                      Л. Г. Лейба</t>
  </si>
  <si>
    <t>Главный инженер                                          В. Б. Минаев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</si>
</sst>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.000"/>
    <numFmt numFmtId="166" formatCode="_-* #,##0.00_р_._-;\-* #,##0.00_р_._-;_-* &quot;-&quot;??_р_._-;_-@_-"/>
    <numFmt numFmtId="167" formatCode="0.0"/>
    <numFmt numFmtId="168" formatCode="0.0000"/>
    <numFmt numFmtId="169" formatCode="0.00000"/>
    <numFmt numFmtId="170" formatCode="0.000000"/>
    <numFmt numFmtId="171" formatCode="0.0000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1" fillId="0" borderId="0"/>
    <xf numFmtId="0" fontId="22" fillId="0" borderId="0"/>
    <xf numFmtId="0" fontId="21" fillId="0" borderId="0"/>
    <xf numFmtId="0" fontId="6" fillId="0" borderId="0">
      <alignment horizontal="center"/>
    </xf>
    <xf numFmtId="0" fontId="12" fillId="0" borderId="1" applyBorder="0" applyAlignment="0">
      <alignment horizontal="center" wrapText="1"/>
    </xf>
    <xf numFmtId="0" fontId="6" fillId="0" borderId="0">
      <alignment horizontal="left" vertical="top"/>
    </xf>
    <xf numFmtId="0" fontId="34" fillId="0" borderId="0"/>
  </cellStyleXfs>
  <cellXfs count="563">
    <xf numFmtId="0" fontId="0" fillId="0" borderId="0" xfId="0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4" fontId="5" fillId="0" borderId="0" xfId="4" applyNumberFormat="1" applyFont="1" applyAlignment="1">
      <alignment horizontal="center" vertical="center" wrapText="1"/>
    </xf>
    <xf numFmtId="0" fontId="5" fillId="0" borderId="0" xfId="5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5" fillId="0" borderId="0" xfId="6" quotePrefix="1" applyFont="1" applyAlignment="1">
      <alignment horizontal="center" vertical="center" wrapText="1"/>
    </xf>
    <xf numFmtId="2" fontId="5" fillId="0" borderId="0" xfId="5" applyNumberFormat="1" applyFont="1" applyAlignment="1">
      <alignment horizontal="center" vertical="center"/>
    </xf>
    <xf numFmtId="165" fontId="5" fillId="0" borderId="0" xfId="4" applyNumberFormat="1" applyFont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4" fontId="5" fillId="0" borderId="1" xfId="5" applyNumberFormat="1" applyFont="1" applyBorder="1" applyAlignment="1">
      <alignment vertical="center"/>
    </xf>
    <xf numFmtId="4" fontId="5" fillId="0" borderId="1" xfId="7" applyNumberFormat="1" applyFont="1" applyFill="1" applyBorder="1" applyAlignment="1">
      <alignment horizontal="right" vertical="center" wrapText="1"/>
    </xf>
    <xf numFmtId="4" fontId="5" fillId="0" borderId="1" xfId="7" applyNumberFormat="1" applyFont="1" applyFill="1" applyBorder="1" applyAlignment="1">
      <alignment horizontal="right" vertical="center"/>
    </xf>
    <xf numFmtId="4" fontId="5" fillId="0" borderId="2" xfId="5" applyNumberFormat="1" applyFont="1" applyBorder="1" applyAlignment="1">
      <alignment horizontal="right" vertical="center"/>
    </xf>
    <xf numFmtId="4" fontId="5" fillId="0" borderId="1" xfId="5" applyNumberFormat="1" applyFont="1" applyBorder="1" applyAlignment="1">
      <alignment horizontal="right" vertical="center"/>
    </xf>
    <xf numFmtId="0" fontId="5" fillId="0" borderId="1" xfId="5" quotePrefix="1" applyFont="1" applyBorder="1" applyAlignment="1">
      <alignment horizontal="left" vertical="center" wrapText="1"/>
    </xf>
    <xf numFmtId="4" fontId="14" fillId="0" borderId="1" xfId="7" applyNumberFormat="1" applyFont="1" applyFill="1" applyBorder="1" applyAlignment="1">
      <alignment horizontal="right" vertical="center" wrapText="1"/>
    </xf>
    <xf numFmtId="4" fontId="14" fillId="0" borderId="2" xfId="5" applyNumberFormat="1" applyFont="1" applyBorder="1" applyAlignment="1">
      <alignment horizontal="right" vertical="center"/>
    </xf>
    <xf numFmtId="4" fontId="14" fillId="0" borderId="1" xfId="5" applyNumberFormat="1" applyFont="1" applyBorder="1" applyAlignment="1">
      <alignment horizontal="right" vertical="center"/>
    </xf>
    <xf numFmtId="4" fontId="14" fillId="0" borderId="1" xfId="5" applyNumberFormat="1" applyFont="1" applyBorder="1" applyAlignment="1">
      <alignment vertical="center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1" xfId="7" applyNumberFormat="1" applyFont="1" applyFill="1" applyBorder="1" applyAlignment="1">
      <alignment horizontal="right" vertical="center" wrapText="1"/>
    </xf>
    <xf numFmtId="4" fontId="16" fillId="0" borderId="1" xfId="7" applyNumberFormat="1" applyFont="1" applyFill="1" applyBorder="1" applyAlignment="1">
      <alignment horizontal="right" vertical="center" wrapText="1"/>
    </xf>
    <xf numFmtId="4" fontId="16" fillId="0" borderId="1" xfId="7" applyNumberFormat="1" applyFont="1" applyFill="1" applyBorder="1" applyAlignment="1">
      <alignment horizontal="right" vertical="center"/>
    </xf>
    <xf numFmtId="4" fontId="14" fillId="0" borderId="1" xfId="7" applyNumberFormat="1" applyFont="1" applyFill="1" applyBorder="1" applyAlignment="1">
      <alignment horizontal="right" vertical="center"/>
    </xf>
    <xf numFmtId="4" fontId="14" fillId="0" borderId="1" xfId="5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 wrapText="1"/>
    </xf>
    <xf numFmtId="166" fontId="5" fillId="0" borderId="1" xfId="8" quotePrefix="1" applyFont="1" applyFill="1" applyBorder="1" applyAlignment="1">
      <alignment horizontal="center" vertical="center" wrapText="1"/>
    </xf>
    <xf numFmtId="166" fontId="14" fillId="0" borderId="1" xfId="8" applyFont="1" applyFill="1" applyBorder="1" applyAlignment="1">
      <alignment horizontal="center" vertical="center"/>
    </xf>
    <xf numFmtId="166" fontId="14" fillId="0" borderId="1" xfId="8" applyFont="1" applyFill="1" applyBorder="1" applyAlignment="1">
      <alignment horizontal="left" vertical="center"/>
    </xf>
    <xf numFmtId="4" fontId="14" fillId="0" borderId="1" xfId="7" applyNumberFormat="1" applyFont="1" applyFill="1" applyBorder="1" applyAlignment="1">
      <alignment vertical="center"/>
    </xf>
    <xf numFmtId="166" fontId="5" fillId="0" borderId="1" xfId="8" applyFont="1" applyFill="1" applyBorder="1" applyAlignment="1">
      <alignment horizontal="left" vertical="center" wrapText="1"/>
    </xf>
    <xf numFmtId="49" fontId="17" fillId="0" borderId="1" xfId="8" applyNumberFormat="1" applyFont="1" applyFill="1" applyBorder="1" applyAlignment="1">
      <alignment horizontal="center" vertical="center"/>
    </xf>
    <xf numFmtId="166" fontId="17" fillId="0" borderId="1" xfId="8" applyFont="1" applyFill="1" applyBorder="1" applyAlignment="1">
      <alignment horizontal="left" vertical="center"/>
    </xf>
    <xf numFmtId="4" fontId="17" fillId="0" borderId="2" xfId="5" applyNumberFormat="1" applyFont="1" applyBorder="1" applyAlignment="1">
      <alignment horizontal="right" vertical="center"/>
    </xf>
    <xf numFmtId="4" fontId="17" fillId="0" borderId="1" xfId="5" applyNumberFormat="1" applyFont="1" applyBorder="1" applyAlignment="1">
      <alignment horizontal="right" vertical="center"/>
    </xf>
    <xf numFmtId="0" fontId="20" fillId="0" borderId="0" xfId="0" applyFont="1"/>
    <xf numFmtId="49" fontId="20" fillId="0" borderId="0" xfId="0" applyNumberFormat="1" applyFont="1"/>
    <xf numFmtId="0" fontId="3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quotePrefix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3" applyFont="1" applyAlignment="1">
      <alignment horizontal="left" vertical="center" wrapText="1"/>
    </xf>
    <xf numFmtId="49" fontId="5" fillId="0" borderId="0" xfId="4" applyNumberFormat="1" applyFont="1" applyAlignment="1">
      <alignment horizontal="left" vertical="center"/>
    </xf>
    <xf numFmtId="0" fontId="13" fillId="0" borderId="0" xfId="4" quotePrefix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4" fontId="5" fillId="0" borderId="0" xfId="4" applyNumberFormat="1" applyFont="1" applyAlignment="1">
      <alignment horizontal="right" vertical="center" wrapText="1"/>
    </xf>
    <xf numFmtId="0" fontId="5" fillId="0" borderId="0" xfId="4" applyFont="1" applyAlignment="1">
      <alignment horizontal="center" vertical="center" wrapText="1"/>
    </xf>
    <xf numFmtId="0" fontId="5" fillId="0" borderId="0" xfId="5" applyFont="1" applyAlignment="1">
      <alignment horizontal="center" vertical="center"/>
    </xf>
    <xf numFmtId="2" fontId="5" fillId="0" borderId="0" xfId="4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5" quotePrefix="1" applyFont="1" applyAlignment="1">
      <alignment vertical="center" wrapText="1"/>
    </xf>
    <xf numFmtId="49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5" applyFont="1" applyAlignment="1">
      <alignment vertical="center"/>
    </xf>
    <xf numFmtId="0" fontId="14" fillId="0" borderId="1" xfId="5" applyFont="1" applyBorder="1" applyAlignment="1">
      <alignment vertical="center"/>
    </xf>
    <xf numFmtId="0" fontId="14" fillId="0" borderId="2" xfId="5" applyFont="1" applyBorder="1" applyAlignment="1">
      <alignment vertical="center"/>
    </xf>
    <xf numFmtId="0" fontId="14" fillId="0" borderId="0" xfId="5" applyFont="1" applyAlignment="1">
      <alignment vertical="center"/>
    </xf>
    <xf numFmtId="49" fontId="5" fillId="0" borderId="1" xfId="5" quotePrefix="1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14" fillId="0" borderId="1" xfId="5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left" vertical="center"/>
    </xf>
    <xf numFmtId="0" fontId="14" fillId="0" borderId="1" xfId="5" applyFont="1" applyBorder="1" applyAlignment="1">
      <alignment horizontal="left" vertical="center" wrapText="1"/>
    </xf>
    <xf numFmtId="0" fontId="14" fillId="0" borderId="1" xfId="5" quotePrefix="1" applyFont="1" applyBorder="1" applyAlignment="1">
      <alignment vertical="center"/>
    </xf>
    <xf numFmtId="0" fontId="14" fillId="0" borderId="1" xfId="5" applyFont="1" applyBorder="1" applyAlignment="1">
      <alignment horizontal="center" vertical="center" wrapText="1"/>
    </xf>
    <xf numFmtId="49" fontId="14" fillId="0" borderId="1" xfId="5" applyNumberFormat="1" applyFont="1" applyBorder="1" applyAlignment="1">
      <alignment horizontal="left" vertical="center" wrapText="1"/>
    </xf>
    <xf numFmtId="0" fontId="14" fillId="0" borderId="1" xfId="5" applyFont="1" applyBorder="1" applyAlignment="1">
      <alignment horizontal="left" vertical="center"/>
    </xf>
    <xf numFmtId="4" fontId="5" fillId="0" borderId="0" xfId="5" applyNumberFormat="1" applyFont="1" applyAlignment="1">
      <alignment vertical="center"/>
    </xf>
    <xf numFmtId="166" fontId="14" fillId="0" borderId="1" xfId="8" applyFont="1" applyFill="1" applyBorder="1" applyAlignment="1">
      <alignment horizontal="left" vertical="center" wrapText="1"/>
    </xf>
    <xf numFmtId="166" fontId="14" fillId="0" borderId="1" xfId="8" applyFont="1" applyFill="1" applyBorder="1" applyAlignment="1">
      <alignment vertical="center"/>
    </xf>
    <xf numFmtId="49" fontId="5" fillId="0" borderId="1" xfId="8" applyNumberFormat="1" applyFont="1" applyFill="1" applyBorder="1" applyAlignment="1">
      <alignment horizontal="center" vertical="center" wrapText="1"/>
    </xf>
    <xf numFmtId="0" fontId="17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1" quotePrefix="1" applyNumberFormat="1" applyFont="1" applyAlignment="1">
      <alignment horizontal="right" vertical="center"/>
    </xf>
    <xf numFmtId="49" fontId="6" fillId="0" borderId="0" xfId="5" applyNumberFormat="1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4" fontId="6" fillId="0" borderId="0" xfId="5" applyNumberFormat="1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9" fontId="6" fillId="0" borderId="0" xfId="5" applyNumberFormat="1" applyFont="1" applyAlignment="1">
      <alignment horizontal="center" vertical="center"/>
    </xf>
    <xf numFmtId="4" fontId="18" fillId="0" borderId="0" xfId="5" applyNumberFormat="1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right" vertical="center" wrapText="1"/>
    </xf>
    <xf numFmtId="49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0" xfId="9" applyFont="1" applyAlignment="1">
      <alignment vertical="center"/>
    </xf>
    <xf numFmtId="49" fontId="8" fillId="0" borderId="0" xfId="2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0" xfId="9" applyNumberFormat="1" applyFont="1" applyAlignment="1">
      <alignment vertical="center"/>
    </xf>
    <xf numFmtId="49" fontId="8" fillId="0" borderId="0" xfId="9" applyNumberFormat="1" applyFont="1" applyAlignment="1">
      <alignment horizontal="left" vertical="center"/>
    </xf>
    <xf numFmtId="0" fontId="8" fillId="0" borderId="0" xfId="9" applyFont="1" applyAlignment="1">
      <alignment horizontal="right" vertical="center"/>
    </xf>
    <xf numFmtId="0" fontId="8" fillId="0" borderId="4" xfId="9" applyFont="1" applyBorder="1" applyAlignment="1">
      <alignment horizontal="right" vertical="center"/>
    </xf>
    <xf numFmtId="0" fontId="8" fillId="0" borderId="0" xfId="9" applyFont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23" fillId="0" borderId="0" xfId="12" applyFont="1"/>
    <xf numFmtId="0" fontId="23" fillId="0" borderId="0" xfId="12" applyFont="1" applyAlignment="1">
      <alignment horizontal="right"/>
    </xf>
    <xf numFmtId="0" fontId="6" fillId="0" borderId="0" xfId="0" applyFont="1"/>
    <xf numFmtId="0" fontId="1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4" fillId="0" borderId="0" xfId="0" applyFont="1"/>
    <xf numFmtId="0" fontId="6" fillId="0" borderId="0" xfId="0" applyFont="1" applyAlignment="1">
      <alignment horizontal="left" indent="1"/>
    </xf>
    <xf numFmtId="0" fontId="6" fillId="0" borderId="0" xfId="13" applyAlignment="1">
      <alignment horizontal="left" vertical="top" wrapText="1"/>
    </xf>
    <xf numFmtId="0" fontId="3" fillId="0" borderId="0" xfId="13" applyFont="1" applyAlignment="1">
      <alignment horizontal="left"/>
    </xf>
    <xf numFmtId="0" fontId="6" fillId="0" borderId="0" xfId="13">
      <alignment horizontal="center"/>
    </xf>
    <xf numFmtId="0" fontId="6" fillId="0" borderId="0" xfId="13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6" fillId="0" borderId="11" xfId="14" applyFont="1" applyBorder="1">
      <alignment horizontal="center" wrapText="1"/>
    </xf>
    <xf numFmtId="0" fontId="6" fillId="0" borderId="7" xfId="14" applyFont="1" applyBorder="1" applyAlignment="1">
      <alignment horizontal="center" wrapText="1"/>
    </xf>
    <xf numFmtId="0" fontId="6" fillId="0" borderId="1" xfId="15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15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15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49" fontId="6" fillId="0" borderId="0" xfId="0" applyNumberFormat="1" applyFont="1" applyAlignment="1">
      <alignment horizontal="right" vertical="top" wrapText="1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horizontal="right" wrapText="1"/>
    </xf>
    <xf numFmtId="0" fontId="8" fillId="0" borderId="0" xfId="2" applyFont="1" applyAlignment="1">
      <alignment horizontal="left"/>
    </xf>
    <xf numFmtId="0" fontId="8" fillId="0" borderId="3" xfId="0" applyFont="1" applyBorder="1"/>
    <xf numFmtId="0" fontId="8" fillId="0" borderId="0" xfId="2" applyFont="1" applyAlignment="1">
      <alignment horizontal="right"/>
    </xf>
    <xf numFmtId="49" fontId="8" fillId="0" borderId="0" xfId="2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49" fontId="8" fillId="0" borderId="0" xfId="9" applyNumberFormat="1" applyFont="1" applyAlignment="1">
      <alignment horizontal="left"/>
    </xf>
    <xf numFmtId="0" fontId="8" fillId="0" borderId="0" xfId="9" applyFont="1" applyAlignment="1">
      <alignment horizontal="right"/>
    </xf>
    <xf numFmtId="0" fontId="8" fillId="0" borderId="3" xfId="9" applyFont="1" applyBorder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right"/>
    </xf>
    <xf numFmtId="0" fontId="30" fillId="0" borderId="0" xfId="0" applyFont="1" applyAlignment="1">
      <alignment vertical="top"/>
    </xf>
    <xf numFmtId="0" fontId="29" fillId="0" borderId="0" xfId="0" applyFont="1" applyAlignment="1">
      <alignment wrapText="1"/>
    </xf>
    <xf numFmtId="0" fontId="29" fillId="0" borderId="3" xfId="0" applyFont="1" applyBorder="1"/>
    <xf numFmtId="49" fontId="29" fillId="0" borderId="0" xfId="0" applyNumberFormat="1" applyFont="1"/>
    <xf numFmtId="0" fontId="29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49" fontId="29" fillId="0" borderId="0" xfId="0" applyNumberFormat="1" applyFont="1" applyAlignment="1">
      <alignment horizontal="left" vertical="top"/>
    </xf>
    <xf numFmtId="49" fontId="29" fillId="0" borderId="0" xfId="0" applyNumberFormat="1" applyFont="1" applyAlignment="1">
      <alignment horizontal="left"/>
    </xf>
    <xf numFmtId="0" fontId="29" fillId="0" borderId="3" xfId="0" applyFont="1" applyBorder="1" applyAlignment="1">
      <alignment vertical="top"/>
    </xf>
    <xf numFmtId="49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49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3" xfId="0" applyFont="1" applyBorder="1" applyAlignment="1">
      <alignment horizontal="center"/>
    </xf>
    <xf numFmtId="0" fontId="31" fillId="0" borderId="0" xfId="0" applyFont="1"/>
    <xf numFmtId="3" fontId="29" fillId="0" borderId="0" xfId="0" applyNumberFormat="1" applyFont="1" applyAlignment="1">
      <alignment horizontal="right" vertical="top"/>
    </xf>
    <xf numFmtId="0" fontId="31" fillId="0" borderId="0" xfId="0" applyFont="1" applyAlignment="1">
      <alignment horizontal="center"/>
    </xf>
    <xf numFmtId="49" fontId="3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2" fontId="29" fillId="0" borderId="3" xfId="0" applyNumberFormat="1" applyFont="1" applyBorder="1"/>
    <xf numFmtId="49" fontId="29" fillId="0" borderId="3" xfId="0" applyNumberFormat="1" applyFont="1" applyBorder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 applyAlignment="1">
      <alignment vertical="center" wrapText="1"/>
    </xf>
    <xf numFmtId="2" fontId="29" fillId="0" borderId="0" xfId="0" applyNumberFormat="1" applyFont="1"/>
    <xf numFmtId="49" fontId="29" fillId="0" borderId="0" xfId="0" applyNumberFormat="1" applyFont="1" applyAlignment="1">
      <alignment horizontal="right"/>
    </xf>
    <xf numFmtId="49" fontId="29" fillId="0" borderId="4" xfId="0" applyNumberFormat="1" applyFont="1" applyBorder="1" applyAlignment="1">
      <alignment horizontal="right"/>
    </xf>
    <xf numFmtId="49" fontId="29" fillId="0" borderId="0" xfId="0" applyNumberFormat="1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49" fontId="30" fillId="0" borderId="7" xfId="0" applyNumberFormat="1" applyFont="1" applyBorder="1" applyAlignment="1">
      <alignment horizontal="center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center" vertical="top" wrapText="1"/>
    </xf>
    <xf numFmtId="1" fontId="30" fillId="0" borderId="5" xfId="0" applyNumberFormat="1" applyFont="1" applyBorder="1" applyAlignment="1">
      <alignment horizontal="center" vertical="top" wrapText="1"/>
    </xf>
    <xf numFmtId="0" fontId="30" fillId="0" borderId="5" xfId="0" applyFont="1" applyBorder="1" applyAlignment="1">
      <alignment horizontal="right" vertical="top" wrapText="1"/>
    </xf>
    <xf numFmtId="0" fontId="30" fillId="0" borderId="8" xfId="0" applyFont="1" applyBorder="1" applyAlignment="1">
      <alignment horizontal="right" vertical="top" wrapText="1"/>
    </xf>
    <xf numFmtId="49" fontId="29" fillId="0" borderId="9" xfId="0" applyNumberFormat="1" applyFont="1" applyBorder="1" applyAlignment="1">
      <alignment horizontal="center" vertical="center" wrapText="1"/>
    </xf>
    <xf numFmtId="1" fontId="29" fillId="0" borderId="0" xfId="0" applyNumberFormat="1" applyFont="1" applyAlignment="1">
      <alignment horizontal="right" vertical="top" wrapText="1"/>
    </xf>
    <xf numFmtId="0" fontId="29" fillId="0" borderId="0" xfId="0" applyFont="1" applyAlignment="1">
      <alignment horizontal="center" vertical="top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center" vertical="top" wrapText="1"/>
    </xf>
    <xf numFmtId="2" fontId="29" fillId="0" borderId="10" xfId="0" applyNumberFormat="1" applyFont="1" applyBorder="1" applyAlignment="1">
      <alignment horizontal="right" vertical="top" wrapText="1"/>
    </xf>
    <xf numFmtId="0" fontId="29" fillId="0" borderId="0" xfId="0" applyFont="1" applyAlignment="1">
      <alignment horizontal="right" vertical="top" wrapText="1"/>
    </xf>
    <xf numFmtId="0" fontId="29" fillId="0" borderId="10" xfId="0" applyFont="1" applyBorder="1" applyAlignment="1">
      <alignment horizontal="right" vertical="top" wrapText="1"/>
    </xf>
    <xf numFmtId="0" fontId="29" fillId="0" borderId="5" xfId="0" applyFont="1" applyBorder="1" applyAlignment="1">
      <alignment horizontal="center" vertical="top" wrapText="1"/>
    </xf>
    <xf numFmtId="2" fontId="29" fillId="0" borderId="5" xfId="0" applyNumberFormat="1" applyFont="1" applyBorder="1" applyAlignment="1">
      <alignment horizontal="right" vertical="top" wrapText="1"/>
    </xf>
    <xf numFmtId="0" fontId="29" fillId="0" borderId="8" xfId="0" applyFont="1" applyBorder="1" applyAlignment="1">
      <alignment horizontal="right" vertical="top" wrapText="1"/>
    </xf>
    <xf numFmtId="1" fontId="29" fillId="0" borderId="0" xfId="0" applyNumberFormat="1" applyFont="1" applyAlignment="1">
      <alignment horizontal="center" vertical="top" wrapText="1"/>
    </xf>
    <xf numFmtId="49" fontId="30" fillId="0" borderId="9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2" fontId="30" fillId="0" borderId="5" xfId="0" applyNumberFormat="1" applyFont="1" applyBorder="1" applyAlignment="1">
      <alignment horizontal="right" vertical="top" wrapText="1"/>
    </xf>
    <xf numFmtId="4" fontId="30" fillId="0" borderId="8" xfId="0" applyNumberFormat="1" applyFont="1" applyBorder="1" applyAlignment="1">
      <alignment horizontal="right" vertical="top" wrapText="1"/>
    </xf>
    <xf numFmtId="49" fontId="30" fillId="0" borderId="0" xfId="0" applyNumberFormat="1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right" vertical="top" wrapText="1"/>
    </xf>
    <xf numFmtId="49" fontId="29" fillId="0" borderId="7" xfId="0" applyNumberFormat="1" applyFont="1" applyBorder="1"/>
    <xf numFmtId="0" fontId="30" fillId="0" borderId="5" xfId="0" applyFont="1" applyBorder="1" applyAlignment="1">
      <alignment horizontal="right" vertical="top"/>
    </xf>
    <xf numFmtId="0" fontId="30" fillId="0" borderId="5" xfId="0" applyFont="1" applyBorder="1" applyAlignment="1">
      <alignment horizontal="center" vertical="top"/>
    </xf>
    <xf numFmtId="0" fontId="30" fillId="0" borderId="8" xfId="0" applyFont="1" applyBorder="1" applyAlignment="1">
      <alignment horizontal="right" vertical="top"/>
    </xf>
    <xf numFmtId="49" fontId="29" fillId="0" borderId="9" xfId="0" applyNumberFormat="1" applyFont="1" applyBorder="1"/>
    <xf numFmtId="0" fontId="29" fillId="0" borderId="0" xfId="0" applyFont="1" applyAlignment="1">
      <alignment horizontal="center" vertical="top"/>
    </xf>
    <xf numFmtId="4" fontId="29" fillId="0" borderId="10" xfId="0" applyNumberFormat="1" applyFont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29" fillId="0" borderId="10" xfId="0" applyFont="1" applyBorder="1" applyAlignment="1">
      <alignment horizontal="right" vertical="top"/>
    </xf>
    <xf numFmtId="2" fontId="29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right" vertical="top"/>
    </xf>
    <xf numFmtId="0" fontId="30" fillId="0" borderId="0" xfId="0" applyFont="1" applyAlignment="1">
      <alignment horizontal="center" vertical="top"/>
    </xf>
    <xf numFmtId="4" fontId="30" fillId="0" borderId="10" xfId="0" applyNumberFormat="1" applyFont="1" applyBorder="1" applyAlignment="1">
      <alignment horizontal="right" vertical="top"/>
    </xf>
    <xf numFmtId="2" fontId="29" fillId="0" borderId="10" xfId="0" applyNumberFormat="1" applyFont="1" applyBorder="1" applyAlignment="1">
      <alignment horizontal="right" vertical="top"/>
    </xf>
    <xf numFmtId="2" fontId="30" fillId="0" borderId="0" xfId="0" applyNumberFormat="1" applyFont="1" applyAlignment="1">
      <alignment horizontal="right" vertical="top"/>
    </xf>
    <xf numFmtId="2" fontId="30" fillId="0" borderId="0" xfId="0" applyNumberFormat="1" applyFont="1" applyAlignment="1">
      <alignment horizontal="center" vertical="top"/>
    </xf>
    <xf numFmtId="3" fontId="30" fillId="0" borderId="0" xfId="0" applyNumberFormat="1" applyFont="1" applyAlignment="1">
      <alignment horizontal="right" vertical="top"/>
    </xf>
    <xf numFmtId="49" fontId="29" fillId="0" borderId="5" xfId="0" applyNumberFormat="1" applyFont="1" applyBorder="1"/>
    <xf numFmtId="0" fontId="29" fillId="0" borderId="5" xfId="0" applyFont="1" applyBorder="1"/>
    <xf numFmtId="0" fontId="30" fillId="0" borderId="0" xfId="0" applyFont="1" applyAlignment="1">
      <alignment vertical="top" wrapText="1"/>
    </xf>
    <xf numFmtId="0" fontId="29" fillId="0" borderId="0" xfId="16" applyFont="1"/>
    <xf numFmtId="49" fontId="29" fillId="0" borderId="0" xfId="16" applyNumberFormat="1" applyFont="1"/>
    <xf numFmtId="0" fontId="29" fillId="0" borderId="0" xfId="16" applyFont="1" applyAlignment="1">
      <alignment wrapText="1"/>
    </xf>
    <xf numFmtId="0" fontId="29" fillId="0" borderId="0" xfId="16" applyFont="1" applyAlignment="1">
      <alignment horizontal="right"/>
    </xf>
    <xf numFmtId="0" fontId="30" fillId="0" borderId="0" xfId="16" applyFont="1" applyAlignment="1">
      <alignment vertical="top"/>
    </xf>
    <xf numFmtId="49" fontId="29" fillId="0" borderId="3" xfId="16" applyNumberFormat="1" applyFont="1" applyBorder="1"/>
    <xf numFmtId="0" fontId="29" fillId="0" borderId="3" xfId="16" applyFont="1" applyBorder="1" applyAlignment="1">
      <alignment horizontal="right"/>
    </xf>
    <xf numFmtId="0" fontId="29" fillId="0" borderId="3" xfId="16" applyFont="1" applyBorder="1"/>
    <xf numFmtId="0" fontId="29" fillId="0" borderId="0" xfId="16" applyFont="1" applyAlignment="1">
      <alignment vertical="top"/>
    </xf>
    <xf numFmtId="0" fontId="30" fillId="0" borderId="0" xfId="16" applyFont="1" applyAlignment="1">
      <alignment horizontal="center"/>
    </xf>
    <xf numFmtId="49" fontId="29" fillId="0" borderId="0" xfId="16" applyNumberFormat="1" applyFont="1" applyAlignment="1">
      <alignment horizontal="left" vertical="top"/>
    </xf>
    <xf numFmtId="49" fontId="29" fillId="0" borderId="0" xfId="16" applyNumberFormat="1" applyFont="1" applyAlignment="1">
      <alignment horizontal="left"/>
    </xf>
    <xf numFmtId="0" fontId="29" fillId="0" borderId="3" xfId="16" applyFont="1" applyBorder="1" applyAlignment="1">
      <alignment vertical="top"/>
    </xf>
    <xf numFmtId="49" fontId="31" fillId="0" borderId="0" xfId="16" applyNumberFormat="1" applyFont="1" applyAlignment="1">
      <alignment horizontal="center" vertical="top"/>
    </xf>
    <xf numFmtId="0" fontId="31" fillId="0" borderId="0" xfId="16" applyFont="1" applyAlignment="1">
      <alignment horizontal="center" vertical="top"/>
    </xf>
    <xf numFmtId="0" fontId="32" fillId="0" borderId="0" xfId="16" applyFont="1" applyAlignment="1">
      <alignment horizontal="center"/>
    </xf>
    <xf numFmtId="49" fontId="32" fillId="0" borderId="0" xfId="16" applyNumberFormat="1" applyFont="1" applyAlignment="1">
      <alignment horizontal="center"/>
    </xf>
    <xf numFmtId="0" fontId="29" fillId="0" borderId="3" xfId="16" applyFont="1" applyBorder="1" applyAlignment="1">
      <alignment horizontal="center"/>
    </xf>
    <xf numFmtId="0" fontId="31" fillId="0" borderId="0" xfId="16" applyFont="1"/>
    <xf numFmtId="3" fontId="29" fillId="0" borderId="0" xfId="16" applyNumberFormat="1" applyFont="1" applyAlignment="1">
      <alignment horizontal="right" vertical="top"/>
    </xf>
    <xf numFmtId="0" fontId="31" fillId="0" borderId="0" xfId="16" applyFont="1" applyAlignment="1">
      <alignment horizontal="center"/>
    </xf>
    <xf numFmtId="49" fontId="30" fillId="0" borderId="0" xfId="16" applyNumberFormat="1" applyFont="1" applyAlignment="1">
      <alignment horizontal="left"/>
    </xf>
    <xf numFmtId="0" fontId="29" fillId="0" borderId="0" xfId="16" applyFont="1" applyAlignment="1">
      <alignment horizontal="center"/>
    </xf>
    <xf numFmtId="0" fontId="29" fillId="0" borderId="0" xfId="16" applyFont="1" applyAlignment="1">
      <alignment horizontal="right" vertical="top"/>
    </xf>
    <xf numFmtId="49" fontId="29" fillId="0" borderId="5" xfId="16" applyNumberFormat="1" applyFont="1" applyBorder="1"/>
    <xf numFmtId="0" fontId="29" fillId="0" borderId="5" xfId="16" applyFont="1" applyBorder="1"/>
    <xf numFmtId="0" fontId="30" fillId="0" borderId="0" xfId="16" applyFont="1" applyAlignment="1">
      <alignment vertical="top" wrapText="1"/>
    </xf>
    <xf numFmtId="0" fontId="5" fillId="2" borderId="1" xfId="5" applyFont="1" applyFill="1" applyBorder="1" applyAlignment="1">
      <alignment horizontal="left" vertical="center" wrapText="1"/>
    </xf>
    <xf numFmtId="0" fontId="30" fillId="0" borderId="0" xfId="16" applyFont="1" applyAlignment="1">
      <alignment horizontal="center" vertical="top"/>
    </xf>
    <xf numFmtId="0" fontId="29" fillId="0" borderId="0" xfId="16" applyFont="1" applyAlignment="1">
      <alignment horizontal="left" vertical="top" wrapText="1"/>
    </xf>
    <xf numFmtId="2" fontId="29" fillId="0" borderId="3" xfId="16" applyNumberFormat="1" applyFont="1" applyBorder="1"/>
    <xf numFmtId="49" fontId="29" fillId="0" borderId="3" xfId="16" applyNumberFormat="1" applyFont="1" applyBorder="1" applyAlignment="1">
      <alignment horizontal="right"/>
    </xf>
    <xf numFmtId="0" fontId="29" fillId="0" borderId="0" xfId="16" applyFont="1" applyAlignment="1">
      <alignment horizontal="left"/>
    </xf>
    <xf numFmtId="0" fontId="29" fillId="0" borderId="0" xfId="16" applyFont="1" applyAlignment="1">
      <alignment vertical="center" wrapText="1"/>
    </xf>
    <xf numFmtId="2" fontId="29" fillId="0" borderId="0" xfId="16" applyNumberFormat="1" applyFont="1"/>
    <xf numFmtId="49" fontId="29" fillId="0" borderId="0" xfId="16" applyNumberFormat="1" applyFont="1" applyAlignment="1">
      <alignment horizontal="right"/>
    </xf>
    <xf numFmtId="49" fontId="29" fillId="0" borderId="4" xfId="16" applyNumberFormat="1" applyFont="1" applyBorder="1" applyAlignment="1">
      <alignment horizontal="right"/>
    </xf>
    <xf numFmtId="49" fontId="29" fillId="0" borderId="0" xfId="16" applyNumberFormat="1" applyFont="1" applyAlignment="1">
      <alignment vertical="center"/>
    </xf>
    <xf numFmtId="0" fontId="29" fillId="0" borderId="1" xfId="16" applyFont="1" applyBorder="1" applyAlignment="1">
      <alignment horizontal="center" vertical="center" wrapText="1"/>
    </xf>
    <xf numFmtId="49" fontId="29" fillId="0" borderId="1" xfId="16" applyNumberFormat="1" applyFont="1" applyBorder="1" applyAlignment="1">
      <alignment horizontal="center" vertical="center"/>
    </xf>
    <xf numFmtId="0" fontId="29" fillId="0" borderId="1" xfId="16" applyFont="1" applyBorder="1" applyAlignment="1">
      <alignment horizontal="center" vertical="center"/>
    </xf>
    <xf numFmtId="0" fontId="30" fillId="0" borderId="0" xfId="16" applyFont="1" applyAlignment="1">
      <alignment wrapText="1"/>
    </xf>
    <xf numFmtId="49" fontId="30" fillId="0" borderId="7" xfId="16" applyNumberFormat="1" applyFont="1" applyBorder="1" applyAlignment="1">
      <alignment horizontal="center" vertical="top" wrapText="1"/>
    </xf>
    <xf numFmtId="0" fontId="30" fillId="0" borderId="5" xfId="16" applyFont="1" applyBorder="1" applyAlignment="1">
      <alignment horizontal="left" vertical="top" wrapText="1"/>
    </xf>
    <xf numFmtId="0" fontId="30" fillId="0" borderId="5" xfId="16" applyFont="1" applyBorder="1" applyAlignment="1">
      <alignment horizontal="center" vertical="top" wrapText="1"/>
    </xf>
    <xf numFmtId="1" fontId="30" fillId="0" borderId="5" xfId="16" applyNumberFormat="1" applyFont="1" applyBorder="1" applyAlignment="1">
      <alignment horizontal="center" vertical="top" wrapText="1"/>
    </xf>
    <xf numFmtId="0" fontId="30" fillId="0" borderId="5" xfId="16" applyFont="1" applyBorder="1" applyAlignment="1">
      <alignment horizontal="right" vertical="top" wrapText="1"/>
    </xf>
    <xf numFmtId="0" fontId="30" fillId="0" borderId="8" xfId="16" applyFont="1" applyBorder="1" applyAlignment="1">
      <alignment horizontal="right" vertical="top" wrapText="1"/>
    </xf>
    <xf numFmtId="49" fontId="29" fillId="0" borderId="9" xfId="16" applyNumberFormat="1" applyFont="1" applyBorder="1" applyAlignment="1">
      <alignment horizontal="center" vertical="center" wrapText="1"/>
    </xf>
    <xf numFmtId="1" fontId="29" fillId="0" borderId="0" xfId="16" applyNumberFormat="1" applyFont="1" applyAlignment="1">
      <alignment horizontal="right" vertical="top" wrapText="1"/>
    </xf>
    <xf numFmtId="0" fontId="29" fillId="0" borderId="0" xfId="16" applyFont="1" applyAlignment="1">
      <alignment horizontal="center" vertical="top" wrapText="1"/>
    </xf>
    <xf numFmtId="2" fontId="29" fillId="0" borderId="0" xfId="16" applyNumberFormat="1" applyFont="1" applyAlignment="1">
      <alignment horizontal="right" vertical="top" wrapText="1"/>
    </xf>
    <xf numFmtId="2" fontId="29" fillId="0" borderId="0" xfId="16" applyNumberFormat="1" applyFont="1" applyAlignment="1">
      <alignment horizontal="center" vertical="top" wrapText="1"/>
    </xf>
    <xf numFmtId="2" fontId="29" fillId="0" borderId="10" xfId="16" applyNumberFormat="1" applyFont="1" applyBorder="1" applyAlignment="1">
      <alignment horizontal="right" vertical="top" wrapText="1"/>
    </xf>
    <xf numFmtId="4" fontId="29" fillId="0" borderId="10" xfId="16" applyNumberFormat="1" applyFont="1" applyBorder="1" applyAlignment="1">
      <alignment horizontal="right" vertical="top" wrapText="1"/>
    </xf>
    <xf numFmtId="0" fontId="29" fillId="0" borderId="0" xfId="16" applyFont="1" applyAlignment="1">
      <alignment horizontal="right" vertical="top" wrapText="1"/>
    </xf>
    <xf numFmtId="0" fontId="29" fillId="0" borderId="10" xfId="16" applyFont="1" applyBorder="1" applyAlignment="1">
      <alignment horizontal="right" vertical="top" wrapText="1"/>
    </xf>
    <xf numFmtId="0" fontId="29" fillId="0" borderId="5" xfId="16" applyFont="1" applyBorder="1" applyAlignment="1">
      <alignment horizontal="center" vertical="top" wrapText="1"/>
    </xf>
    <xf numFmtId="2" fontId="29" fillId="0" borderId="5" xfId="16" applyNumberFormat="1" applyFont="1" applyBorder="1" applyAlignment="1">
      <alignment horizontal="right" vertical="top" wrapText="1"/>
    </xf>
    <xf numFmtId="0" fontId="29" fillId="0" borderId="8" xfId="16" applyFont="1" applyBorder="1" applyAlignment="1">
      <alignment horizontal="right" vertical="top" wrapText="1"/>
    </xf>
    <xf numFmtId="1" fontId="29" fillId="0" borderId="0" xfId="16" applyNumberFormat="1" applyFont="1" applyAlignment="1">
      <alignment horizontal="center" vertical="top" wrapText="1"/>
    </xf>
    <xf numFmtId="49" fontId="30" fillId="0" borderId="9" xfId="16" applyNumberFormat="1" applyFont="1" applyBorder="1" applyAlignment="1">
      <alignment horizontal="center" vertical="top" wrapText="1"/>
    </xf>
    <xf numFmtId="0" fontId="30" fillId="0" borderId="0" xfId="16" applyFont="1" applyAlignment="1">
      <alignment horizontal="left" vertical="top" wrapText="1"/>
    </xf>
    <xf numFmtId="2" fontId="30" fillId="0" borderId="5" xfId="16" applyNumberFormat="1" applyFont="1" applyBorder="1" applyAlignment="1">
      <alignment horizontal="right" vertical="top" wrapText="1"/>
    </xf>
    <xf numFmtId="4" fontId="30" fillId="0" borderId="8" xfId="16" applyNumberFormat="1" applyFont="1" applyBorder="1" applyAlignment="1">
      <alignment horizontal="right" vertical="top" wrapText="1"/>
    </xf>
    <xf numFmtId="49" fontId="29" fillId="0" borderId="9" xfId="16" applyNumberFormat="1" applyFont="1" applyBorder="1" applyAlignment="1">
      <alignment vertical="center" wrapText="1"/>
    </xf>
    <xf numFmtId="167" fontId="29" fillId="0" borderId="0" xfId="16" applyNumberFormat="1" applyFont="1" applyAlignment="1">
      <alignment horizontal="center" vertical="top" wrapText="1"/>
    </xf>
    <xf numFmtId="49" fontId="29" fillId="0" borderId="9" xfId="16" applyNumberFormat="1" applyFont="1" applyBorder="1" applyAlignment="1">
      <alignment horizontal="center" vertical="top" wrapText="1"/>
    </xf>
    <xf numFmtId="165" fontId="29" fillId="0" borderId="0" xfId="16" applyNumberFormat="1" applyFont="1" applyAlignment="1">
      <alignment horizontal="center" vertical="top" wrapText="1"/>
    </xf>
    <xf numFmtId="4" fontId="30" fillId="0" borderId="5" xfId="16" applyNumberFormat="1" applyFont="1" applyBorder="1" applyAlignment="1">
      <alignment horizontal="right" vertical="top" wrapText="1"/>
    </xf>
    <xf numFmtId="2" fontId="30" fillId="0" borderId="5" xfId="16" applyNumberFormat="1" applyFont="1" applyBorder="1" applyAlignment="1">
      <alignment horizontal="center" vertical="top" wrapText="1"/>
    </xf>
    <xf numFmtId="168" fontId="29" fillId="0" borderId="0" xfId="16" applyNumberFormat="1" applyFont="1" applyAlignment="1">
      <alignment horizontal="center" vertical="top" wrapText="1"/>
    </xf>
    <xf numFmtId="168" fontId="30" fillId="0" borderId="5" xfId="16" applyNumberFormat="1" applyFont="1" applyBorder="1" applyAlignment="1">
      <alignment horizontal="center" vertical="top" wrapText="1"/>
    </xf>
    <xf numFmtId="170" fontId="29" fillId="0" borderId="0" xfId="16" applyNumberFormat="1" applyFont="1" applyAlignment="1">
      <alignment horizontal="center" vertical="top" wrapText="1"/>
    </xf>
    <xf numFmtId="2" fontId="30" fillId="0" borderId="8" xfId="16" applyNumberFormat="1" applyFont="1" applyBorder="1" applyAlignment="1">
      <alignment horizontal="right" vertical="top" wrapText="1"/>
    </xf>
    <xf numFmtId="169" fontId="30" fillId="0" borderId="5" xfId="16" applyNumberFormat="1" applyFont="1" applyBorder="1" applyAlignment="1">
      <alignment horizontal="center" vertical="top" wrapText="1"/>
    </xf>
    <xf numFmtId="171" fontId="29" fillId="0" borderId="0" xfId="16" applyNumberFormat="1" applyFont="1" applyAlignment="1">
      <alignment horizontal="center" vertical="top" wrapText="1"/>
    </xf>
    <xf numFmtId="49" fontId="30" fillId="0" borderId="0" xfId="16" applyNumberFormat="1" applyFont="1" applyAlignment="1">
      <alignment horizontal="center" vertical="top" wrapText="1"/>
    </xf>
    <xf numFmtId="0" fontId="30" fillId="0" borderId="0" xfId="16" applyFont="1" applyAlignment="1">
      <alignment horizontal="center" vertical="top" wrapText="1"/>
    </xf>
    <xf numFmtId="0" fontId="30" fillId="0" borderId="0" xfId="16" applyFont="1" applyAlignment="1">
      <alignment horizontal="right" vertical="top" wrapText="1"/>
    </xf>
    <xf numFmtId="49" fontId="29" fillId="0" borderId="7" xfId="16" applyNumberFormat="1" applyFont="1" applyBorder="1"/>
    <xf numFmtId="0" fontId="30" fillId="0" borderId="5" xfId="16" applyFont="1" applyBorder="1" applyAlignment="1">
      <alignment horizontal="right" vertical="top"/>
    </xf>
    <xf numFmtId="0" fontId="30" fillId="0" borderId="5" xfId="16" applyFont="1" applyBorder="1" applyAlignment="1">
      <alignment horizontal="center" vertical="top"/>
    </xf>
    <xf numFmtId="0" fontId="30" fillId="0" borderId="8" xfId="16" applyFont="1" applyBorder="1" applyAlignment="1">
      <alignment horizontal="right" vertical="top"/>
    </xf>
    <xf numFmtId="49" fontId="29" fillId="0" borderId="9" xfId="16" applyNumberFormat="1" applyFont="1" applyBorder="1"/>
    <xf numFmtId="4" fontId="29" fillId="0" borderId="0" xfId="16" applyNumberFormat="1" applyFont="1" applyAlignment="1">
      <alignment horizontal="right" vertical="top"/>
    </xf>
    <xf numFmtId="0" fontId="29" fillId="0" borderId="0" xfId="16" applyFont="1" applyAlignment="1">
      <alignment horizontal="center" vertical="top"/>
    </xf>
    <xf numFmtId="4" fontId="29" fillId="0" borderId="10" xfId="16" applyNumberFormat="1" applyFont="1" applyBorder="1" applyAlignment="1">
      <alignment horizontal="right" vertical="top"/>
    </xf>
    <xf numFmtId="0" fontId="29" fillId="0" borderId="10" xfId="16" applyFont="1" applyBorder="1" applyAlignment="1">
      <alignment horizontal="right" vertical="top"/>
    </xf>
    <xf numFmtId="2" fontId="29" fillId="0" borderId="0" xfId="16" applyNumberFormat="1" applyFont="1" applyAlignment="1">
      <alignment horizontal="right" vertical="top"/>
    </xf>
    <xf numFmtId="2" fontId="29" fillId="0" borderId="10" xfId="16" applyNumberFormat="1" applyFont="1" applyBorder="1" applyAlignment="1">
      <alignment horizontal="right" vertical="top"/>
    </xf>
    <xf numFmtId="4" fontId="30" fillId="0" borderId="0" xfId="16" applyNumberFormat="1" applyFont="1" applyAlignment="1">
      <alignment horizontal="right" vertical="top"/>
    </xf>
    <xf numFmtId="4" fontId="30" fillId="0" borderId="10" xfId="16" applyNumberFormat="1" applyFont="1" applyBorder="1" applyAlignment="1">
      <alignment horizontal="right" vertical="top"/>
    </xf>
    <xf numFmtId="2" fontId="30" fillId="0" borderId="0" xfId="16" applyNumberFormat="1" applyFont="1" applyAlignment="1">
      <alignment horizontal="right" vertical="top"/>
    </xf>
    <xf numFmtId="165" fontId="6" fillId="0" borderId="1" xfId="0" applyNumberFormat="1" applyFont="1" applyBorder="1" applyAlignment="1">
      <alignment horizontal="right" vertical="top" wrapText="1"/>
    </xf>
    <xf numFmtId="0" fontId="32" fillId="0" borderId="0" xfId="16" applyFont="1" applyAlignment="1">
      <alignment vertical="top"/>
    </xf>
    <xf numFmtId="0" fontId="20" fillId="3" borderId="0" xfId="0" applyFont="1" applyFill="1"/>
    <xf numFmtId="4" fontId="20" fillId="3" borderId="0" xfId="0" applyNumberFormat="1" applyFont="1" applyFill="1"/>
    <xf numFmtId="4" fontId="20" fillId="0" borderId="0" xfId="0" applyNumberFormat="1" applyFont="1"/>
    <xf numFmtId="166" fontId="14" fillId="0" borderId="1" xfId="8" quotePrefix="1" applyFont="1" applyFill="1" applyBorder="1" applyAlignment="1">
      <alignment horizontal="left" vertical="center" wrapText="1"/>
    </xf>
    <xf numFmtId="49" fontId="37" fillId="0" borderId="0" xfId="0" applyNumberFormat="1" applyFont="1"/>
    <xf numFmtId="49" fontId="20" fillId="0" borderId="3" xfId="0" applyNumberFormat="1" applyFont="1" applyBorder="1" applyAlignment="1">
      <alignment horizontal="center"/>
    </xf>
    <xf numFmtId="49" fontId="37" fillId="0" borderId="0" xfId="0" applyNumberFormat="1" applyFont="1" applyAlignment="1">
      <alignment wrapText="1"/>
    </xf>
    <xf numFmtId="49" fontId="38" fillId="0" borderId="0" xfId="0" applyNumberFormat="1" applyFont="1"/>
    <xf numFmtId="49" fontId="20" fillId="0" borderId="0" xfId="0" applyNumberFormat="1" applyFont="1" applyAlignment="1">
      <alignment horizontal="right" vertical="top"/>
    </xf>
    <xf numFmtId="49" fontId="38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left"/>
    </xf>
    <xf numFmtId="49" fontId="37" fillId="0" borderId="3" xfId="0" applyNumberFormat="1" applyFont="1" applyBorder="1"/>
    <xf numFmtId="49" fontId="20" fillId="0" borderId="3" xfId="0" applyNumberFormat="1" applyFont="1" applyBorder="1"/>
    <xf numFmtId="49" fontId="37" fillId="0" borderId="3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2" fontId="37" fillId="0" borderId="3" xfId="0" applyNumberFormat="1" applyFont="1" applyBorder="1"/>
    <xf numFmtId="49" fontId="20" fillId="0" borderId="3" xfId="0" applyNumberFormat="1" applyFont="1" applyBorder="1" applyAlignment="1">
      <alignment horizontal="right"/>
    </xf>
    <xf numFmtId="0" fontId="37" fillId="0" borderId="0" xfId="0" applyFont="1" applyAlignment="1">
      <alignment horizontal="left"/>
    </xf>
    <xf numFmtId="0" fontId="37" fillId="0" borderId="0" xfId="0" applyFont="1" applyAlignment="1">
      <alignment vertical="center" wrapText="1"/>
    </xf>
    <xf numFmtId="0" fontId="38" fillId="0" borderId="0" xfId="0" applyFont="1"/>
    <xf numFmtId="2" fontId="37" fillId="0" borderId="0" xfId="0" applyNumberFormat="1" applyFont="1"/>
    <xf numFmtId="49" fontId="20" fillId="0" borderId="0" xfId="0" applyNumberFormat="1" applyFont="1" applyAlignment="1">
      <alignment horizontal="right"/>
    </xf>
    <xf numFmtId="0" fontId="39" fillId="0" borderId="0" xfId="0" applyFont="1"/>
    <xf numFmtId="49" fontId="37" fillId="0" borderId="3" xfId="0" applyNumberFormat="1" applyFont="1" applyBorder="1" applyAlignment="1">
      <alignment horizontal="right"/>
    </xf>
    <xf numFmtId="49" fontId="20" fillId="0" borderId="4" xfId="0" applyNumberFormat="1" applyFont="1" applyBorder="1" applyAlignment="1">
      <alignment horizontal="right"/>
    </xf>
    <xf numFmtId="49" fontId="20" fillId="0" borderId="0" xfId="0" applyNumberFormat="1" applyFont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left" vertical="top" wrapText="1"/>
    </xf>
    <xf numFmtId="49" fontId="30" fillId="0" borderId="5" xfId="0" applyNumberFormat="1" applyFont="1" applyBorder="1" applyAlignment="1">
      <alignment horizontal="center" vertical="top" wrapText="1"/>
    </xf>
    <xf numFmtId="0" fontId="20" fillId="0" borderId="9" xfId="0" applyFont="1" applyBorder="1"/>
    <xf numFmtId="49" fontId="20" fillId="0" borderId="0" xfId="0" applyNumberFormat="1" applyFont="1" applyAlignment="1">
      <alignment horizontal="right" vertical="top" wrapText="1"/>
    </xf>
    <xf numFmtId="49" fontId="20" fillId="0" borderId="0" xfId="0" applyNumberFormat="1" applyFont="1" applyAlignment="1">
      <alignment horizontal="left" vertical="top" wrapText="1"/>
    </xf>
    <xf numFmtId="49" fontId="20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2" fontId="20" fillId="0" borderId="0" xfId="0" applyNumberFormat="1" applyFont="1" applyAlignment="1">
      <alignment horizontal="right" vertical="top" wrapText="1"/>
    </xf>
    <xf numFmtId="2" fontId="20" fillId="0" borderId="0" xfId="0" applyNumberFormat="1" applyFont="1" applyAlignment="1">
      <alignment horizontal="center" vertical="top" wrapText="1"/>
    </xf>
    <xf numFmtId="4" fontId="20" fillId="0" borderId="10" xfId="0" applyNumberFormat="1" applyFont="1" applyBorder="1" applyAlignment="1">
      <alignment horizontal="right" vertical="top" wrapText="1"/>
    </xf>
    <xf numFmtId="2" fontId="20" fillId="0" borderId="10" xfId="0" applyNumberFormat="1" applyFont="1" applyBorder="1" applyAlignment="1">
      <alignment horizontal="right" vertical="top" wrapText="1"/>
    </xf>
    <xf numFmtId="49" fontId="20" fillId="0" borderId="9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0" fontId="20" fillId="0" borderId="10" xfId="0" applyFont="1" applyBorder="1" applyAlignment="1">
      <alignment horizontal="right" vertical="top" wrapText="1"/>
    </xf>
    <xf numFmtId="49" fontId="20" fillId="0" borderId="9" xfId="0" applyNumberFormat="1" applyFont="1" applyBorder="1" applyAlignment="1">
      <alignment horizontal="center" vertical="top" wrapText="1"/>
    </xf>
    <xf numFmtId="49" fontId="20" fillId="0" borderId="5" xfId="0" applyNumberFormat="1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2" fontId="20" fillId="0" borderId="5" xfId="0" applyNumberFormat="1" applyFont="1" applyBorder="1" applyAlignment="1">
      <alignment horizontal="right" vertical="top" wrapText="1"/>
    </xf>
    <xf numFmtId="0" fontId="20" fillId="0" borderId="8" xfId="0" applyFont="1" applyBorder="1" applyAlignment="1">
      <alignment horizontal="right" vertical="top" wrapText="1"/>
    </xf>
    <xf numFmtId="1" fontId="20" fillId="0" borderId="0" xfId="0" applyNumberFormat="1" applyFont="1" applyAlignment="1">
      <alignment horizontal="center" vertical="top" wrapText="1"/>
    </xf>
    <xf numFmtId="49" fontId="30" fillId="0" borderId="0" xfId="0" applyNumberFormat="1" applyFont="1" applyAlignment="1">
      <alignment horizontal="left" vertical="top" wrapText="1"/>
    </xf>
    <xf numFmtId="4" fontId="20" fillId="0" borderId="5" xfId="0" applyNumberFormat="1" applyFont="1" applyBorder="1" applyAlignment="1">
      <alignment horizontal="right" vertical="top" wrapText="1"/>
    </xf>
    <xf numFmtId="4" fontId="30" fillId="0" borderId="5" xfId="0" applyNumberFormat="1" applyFont="1" applyBorder="1" applyAlignment="1">
      <alignment horizontal="right" vertical="top" wrapText="1"/>
    </xf>
    <xf numFmtId="2" fontId="30" fillId="0" borderId="5" xfId="0" applyNumberFormat="1" applyFont="1" applyBorder="1" applyAlignment="1">
      <alignment horizontal="center" vertical="top" wrapText="1"/>
    </xf>
    <xf numFmtId="4" fontId="20" fillId="0" borderId="0" xfId="0" applyNumberFormat="1" applyFont="1" applyAlignment="1">
      <alignment horizontal="right" vertical="top" wrapText="1"/>
    </xf>
    <xf numFmtId="167" fontId="20" fillId="0" borderId="0" xfId="0" applyNumberFormat="1" applyFont="1" applyAlignment="1">
      <alignment horizontal="center" vertical="top" wrapText="1"/>
    </xf>
    <xf numFmtId="165" fontId="20" fillId="0" borderId="0" xfId="0" applyNumberFormat="1" applyFont="1" applyAlignment="1">
      <alignment horizontal="center" vertical="top" wrapText="1"/>
    </xf>
    <xf numFmtId="168" fontId="20" fillId="0" borderId="0" xfId="0" applyNumberFormat="1" applyFont="1" applyAlignment="1">
      <alignment horizontal="center" vertical="top" wrapText="1"/>
    </xf>
    <xf numFmtId="165" fontId="30" fillId="0" borderId="5" xfId="0" applyNumberFormat="1" applyFont="1" applyBorder="1" applyAlignment="1">
      <alignment horizontal="center" vertical="top" wrapText="1"/>
    </xf>
    <xf numFmtId="2" fontId="30" fillId="0" borderId="8" xfId="0" applyNumberFormat="1" applyFont="1" applyBorder="1" applyAlignment="1">
      <alignment horizontal="right" vertical="top" wrapText="1"/>
    </xf>
    <xf numFmtId="167" fontId="30" fillId="0" borderId="5" xfId="0" applyNumberFormat="1" applyFont="1" applyBorder="1" applyAlignment="1">
      <alignment horizontal="center" vertical="top" wrapText="1"/>
    </xf>
    <xf numFmtId="49" fontId="20" fillId="0" borderId="7" xfId="0" applyNumberFormat="1" applyFont="1" applyBorder="1"/>
    <xf numFmtId="49" fontId="30" fillId="0" borderId="5" xfId="0" applyNumberFormat="1" applyFont="1" applyBorder="1" applyAlignment="1">
      <alignment horizontal="right" vertical="top" wrapText="1"/>
    </xf>
    <xf numFmtId="49" fontId="20" fillId="0" borderId="9" xfId="0" applyNumberFormat="1" applyFont="1" applyBorder="1"/>
    <xf numFmtId="4" fontId="20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center" vertical="top"/>
    </xf>
    <xf numFmtId="0" fontId="20" fillId="0" borderId="10" xfId="0" applyFont="1" applyBorder="1" applyAlignment="1">
      <alignment horizontal="right" vertical="top"/>
    </xf>
    <xf numFmtId="0" fontId="20" fillId="0" borderId="0" xfId="0" applyFont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49" fontId="30" fillId="0" borderId="0" xfId="0" applyNumberFormat="1" applyFont="1" applyAlignment="1">
      <alignment horizontal="right" vertical="top" wrapText="1"/>
    </xf>
    <xf numFmtId="0" fontId="30" fillId="0" borderId="10" xfId="0" applyFont="1" applyBorder="1" applyAlignment="1">
      <alignment horizontal="right" vertical="top"/>
    </xf>
    <xf numFmtId="169" fontId="30" fillId="0" borderId="5" xfId="0" applyNumberFormat="1" applyFont="1" applyBorder="1" applyAlignment="1">
      <alignment horizontal="center" vertical="top" wrapText="1"/>
    </xf>
    <xf numFmtId="170" fontId="30" fillId="0" borderId="5" xfId="0" applyNumberFormat="1" applyFont="1" applyBorder="1" applyAlignment="1">
      <alignment horizontal="center" vertical="top" wrapText="1"/>
    </xf>
    <xf numFmtId="168" fontId="30" fillId="0" borderId="5" xfId="0" applyNumberFormat="1" applyFont="1" applyBorder="1" applyAlignment="1">
      <alignment horizontal="center" vertical="top" wrapText="1"/>
    </xf>
    <xf numFmtId="171" fontId="30" fillId="0" borderId="5" xfId="0" applyNumberFormat="1" applyFont="1" applyBorder="1" applyAlignment="1">
      <alignment horizontal="center" vertical="top" wrapText="1"/>
    </xf>
    <xf numFmtId="49" fontId="2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4" fontId="20" fillId="0" borderId="10" xfId="0" applyNumberFormat="1" applyFont="1" applyBorder="1" applyAlignment="1">
      <alignment horizontal="right" vertical="top"/>
    </xf>
    <xf numFmtId="2" fontId="20" fillId="0" borderId="10" xfId="0" applyNumberFormat="1" applyFont="1" applyBorder="1" applyAlignment="1">
      <alignment horizontal="right" vertical="top"/>
    </xf>
    <xf numFmtId="0" fontId="30" fillId="0" borderId="0" xfId="0" applyFont="1" applyAlignment="1">
      <alignment horizontal="right" vertical="top"/>
    </xf>
    <xf numFmtId="49" fontId="20" fillId="0" borderId="5" xfId="0" applyNumberFormat="1" applyFont="1" applyBorder="1"/>
    <xf numFmtId="0" fontId="20" fillId="0" borderId="5" xfId="0" applyFont="1" applyBorder="1"/>
    <xf numFmtId="0" fontId="37" fillId="0" borderId="0" xfId="0" applyFont="1" applyAlignment="1">
      <alignment horizontal="right" vertical="top"/>
    </xf>
    <xf numFmtId="0" fontId="37" fillId="0" borderId="0" xfId="0" applyFont="1" applyAlignment="1">
      <alignment horizontal="right"/>
    </xf>
    <xf numFmtId="0" fontId="3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5" fillId="0" borderId="0" xfId="1" applyFont="1" applyAlignment="1">
      <alignment horizontal="left" vertical="center"/>
    </xf>
    <xf numFmtId="0" fontId="5" fillId="0" borderId="0" xfId="5" quotePrefix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0" xfId="1" quotePrefix="1" applyFont="1" applyAlignment="1">
      <alignment horizontal="right" vertical="center"/>
    </xf>
    <xf numFmtId="0" fontId="35" fillId="0" borderId="0" xfId="1" applyFont="1" applyAlignment="1">
      <alignment horizontal="center" vertical="center"/>
    </xf>
    <xf numFmtId="0" fontId="5" fillId="0" borderId="0" xfId="4" quotePrefix="1" applyFont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center" vertical="center" wrapText="1"/>
    </xf>
    <xf numFmtId="0" fontId="5" fillId="0" borderId="1" xfId="5" quotePrefix="1" applyFont="1" applyBorder="1" applyAlignment="1">
      <alignment horizontal="center" vertical="center" wrapText="1"/>
    </xf>
    <xf numFmtId="0" fontId="5" fillId="0" borderId="1" xfId="5" quotePrefix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2" xfId="5" quotePrefix="1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6" fillId="0" borderId="3" xfId="13" applyBorder="1" applyAlignment="1">
      <alignment horizontal="left" vertical="top" wrapText="1"/>
    </xf>
    <xf numFmtId="0" fontId="3" fillId="0" borderId="0" xfId="13" applyFo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quotePrefix="1" applyFont="1" applyBorder="1" applyAlignment="1">
      <alignment horizontal="left" vertical="top" wrapText="1"/>
    </xf>
    <xf numFmtId="0" fontId="29" fillId="0" borderId="0" xfId="16" applyFont="1" applyAlignment="1">
      <alignment horizontal="left" vertical="top" wrapText="1"/>
    </xf>
    <xf numFmtId="0" fontId="29" fillId="0" borderId="1" xfId="16" applyFont="1" applyBorder="1" applyAlignment="1">
      <alignment horizontal="center" vertical="center" wrapText="1"/>
    </xf>
    <xf numFmtId="0" fontId="30" fillId="0" borderId="6" xfId="16" applyFont="1" applyBorder="1" applyAlignment="1">
      <alignment horizontal="left" vertical="center" wrapText="1"/>
    </xf>
    <xf numFmtId="0" fontId="30" fillId="0" borderId="4" xfId="16" applyFont="1" applyBorder="1" applyAlignment="1">
      <alignment horizontal="left" vertical="center" wrapText="1"/>
    </xf>
    <xf numFmtId="0" fontId="30" fillId="0" borderId="2" xfId="16" applyFont="1" applyBorder="1" applyAlignment="1">
      <alignment horizontal="left" vertical="center" wrapText="1"/>
    </xf>
    <xf numFmtId="0" fontId="30" fillId="0" borderId="5" xfId="16" applyFont="1" applyBorder="1" applyAlignment="1">
      <alignment horizontal="left" vertical="top" wrapText="1"/>
    </xf>
    <xf numFmtId="2" fontId="29" fillId="0" borderId="4" xfId="16" applyNumberFormat="1" applyFont="1" applyBorder="1" applyAlignment="1">
      <alignment horizontal="right"/>
    </xf>
    <xf numFmtId="49" fontId="29" fillId="0" borderId="1" xfId="16" applyNumberFormat="1" applyFont="1" applyBorder="1" applyAlignment="1">
      <alignment horizontal="center" vertical="center" wrapText="1"/>
    </xf>
    <xf numFmtId="0" fontId="29" fillId="0" borderId="4" xfId="16" applyFont="1" applyBorder="1" applyAlignment="1">
      <alignment horizontal="center"/>
    </xf>
    <xf numFmtId="0" fontId="29" fillId="0" borderId="5" xfId="16" applyFont="1" applyBorder="1" applyAlignment="1">
      <alignment horizontal="left" vertical="top" wrapText="1"/>
    </xf>
    <xf numFmtId="0" fontId="29" fillId="0" borderId="10" xfId="16" applyFont="1" applyBorder="1" applyAlignment="1">
      <alignment horizontal="left" vertical="top" wrapText="1"/>
    </xf>
    <xf numFmtId="0" fontId="31" fillId="0" borderId="5" xfId="16" applyFont="1" applyBorder="1" applyAlignment="1">
      <alignment horizontal="center" vertical="top"/>
    </xf>
    <xf numFmtId="0" fontId="29" fillId="0" borderId="3" xfId="16" applyFont="1" applyBorder="1" applyAlignment="1">
      <alignment horizontal="center" wrapText="1"/>
    </xf>
    <xf numFmtId="0" fontId="31" fillId="0" borderId="5" xfId="16" applyFont="1" applyBorder="1" applyAlignment="1">
      <alignment horizontal="center"/>
    </xf>
    <xf numFmtId="0" fontId="30" fillId="0" borderId="0" xfId="16" applyFont="1" applyAlignment="1">
      <alignment horizontal="left" vertical="top" wrapText="1"/>
    </xf>
    <xf numFmtId="0" fontId="33" fillId="0" borderId="6" xfId="16" applyFont="1" applyBorder="1" applyAlignment="1">
      <alignment horizontal="left" vertical="center" wrapText="1"/>
    </xf>
    <xf numFmtId="0" fontId="33" fillId="0" borderId="4" xfId="16" applyFont="1" applyBorder="1" applyAlignment="1">
      <alignment horizontal="left" vertical="center" wrapText="1"/>
    </xf>
    <xf numFmtId="0" fontId="33" fillId="0" borderId="2" xfId="16" applyFont="1" applyBorder="1" applyAlignment="1">
      <alignment horizontal="left" vertical="center" wrapText="1"/>
    </xf>
    <xf numFmtId="0" fontId="31" fillId="0" borderId="5" xfId="16" applyFont="1" applyBorder="1" applyAlignment="1">
      <alignment horizontal="center" vertical="center"/>
    </xf>
    <xf numFmtId="0" fontId="29" fillId="0" borderId="3" xfId="16" applyFont="1" applyBorder="1" applyAlignment="1">
      <alignment horizontal="left" vertical="top"/>
    </xf>
    <xf numFmtId="0" fontId="29" fillId="0" borderId="1" xfId="16" applyFont="1" applyBorder="1" applyAlignment="1">
      <alignment horizontal="center" vertical="center"/>
    </xf>
    <xf numFmtId="0" fontId="29" fillId="0" borderId="0" xfId="16" applyFont="1" applyAlignment="1">
      <alignment horizontal="center" wrapText="1"/>
    </xf>
    <xf numFmtId="0" fontId="30" fillId="0" borderId="0" xfId="16" applyFont="1" applyAlignment="1">
      <alignment horizontal="center" vertical="top"/>
    </xf>
    <xf numFmtId="0" fontId="29" fillId="0" borderId="0" xfId="16" applyFont="1" applyAlignment="1">
      <alignment horizontal="left" vertical="top"/>
    </xf>
    <xf numFmtId="0" fontId="32" fillId="0" borderId="0" xfId="16" applyFont="1" applyAlignment="1">
      <alignment horizontal="center"/>
    </xf>
    <xf numFmtId="0" fontId="36" fillId="0" borderId="0" xfId="0" applyFont="1" applyAlignment="1">
      <alignment horizontal="left" vertical="center" wrapText="1"/>
    </xf>
    <xf numFmtId="0" fontId="36" fillId="0" borderId="0" xfId="0" quotePrefix="1" applyFont="1" applyAlignment="1">
      <alignment horizontal="left" vertical="center" wrapText="1"/>
    </xf>
    <xf numFmtId="0" fontId="38" fillId="0" borderId="5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top" wrapText="1"/>
    </xf>
    <xf numFmtId="49" fontId="30" fillId="0" borderId="5" xfId="0" applyNumberFormat="1" applyFont="1" applyBorder="1" applyAlignment="1">
      <alignment horizontal="left" vertical="top" wrapText="1"/>
    </xf>
    <xf numFmtId="49" fontId="20" fillId="0" borderId="10" xfId="0" applyNumberFormat="1" applyFont="1" applyBorder="1" applyAlignment="1">
      <alignment horizontal="left" vertical="top" wrapText="1"/>
    </xf>
    <xf numFmtId="2" fontId="37" fillId="0" borderId="4" xfId="0" applyNumberFormat="1" applyFont="1" applyBorder="1" applyAlignment="1">
      <alignment horizontal="right"/>
    </xf>
    <xf numFmtId="49" fontId="33" fillId="0" borderId="6" xfId="0" applyNumberFormat="1" applyFont="1" applyBorder="1" applyAlignment="1">
      <alignment horizontal="left" vertical="center" wrapText="1"/>
    </xf>
    <xf numFmtId="49" fontId="33" fillId="0" borderId="4" xfId="0" applyNumberFormat="1" applyFont="1" applyBorder="1" applyAlignment="1">
      <alignment horizontal="left" vertical="center" wrapText="1"/>
    </xf>
    <xf numFmtId="49" fontId="33" fillId="0" borderId="2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49" fontId="30" fillId="0" borderId="2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left" vertical="top" wrapText="1"/>
    </xf>
    <xf numFmtId="49" fontId="30" fillId="0" borderId="0" xfId="0" applyNumberFormat="1" applyFont="1" applyAlignment="1">
      <alignment horizontal="left" vertical="top" wrapText="1"/>
    </xf>
    <xf numFmtId="0" fontId="30" fillId="0" borderId="3" xfId="16" applyFont="1" applyBorder="1" applyAlignment="1">
      <alignment horizontal="center" wrapText="1"/>
    </xf>
    <xf numFmtId="49" fontId="37" fillId="0" borderId="3" xfId="0" applyNumberFormat="1" applyFont="1" applyBorder="1" applyAlignment="1">
      <alignment horizontal="left" wrapText="1"/>
    </xf>
    <xf numFmtId="49" fontId="38" fillId="0" borderId="5" xfId="0" applyNumberFormat="1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3" xfId="0" applyFont="1" applyBorder="1" applyAlignment="1">
      <alignment horizontal="center" wrapText="1"/>
    </xf>
    <xf numFmtId="0" fontId="31" fillId="0" borderId="5" xfId="0" applyFont="1" applyBorder="1" applyAlignment="1">
      <alignment horizontal="center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top" wrapText="1"/>
    </xf>
    <xf numFmtId="2" fontId="29" fillId="0" borderId="4" xfId="0" applyNumberFormat="1" applyFont="1" applyBorder="1" applyAlignment="1">
      <alignment horizontal="right"/>
    </xf>
    <xf numFmtId="0" fontId="30" fillId="0" borderId="5" xfId="0" applyFont="1" applyBorder="1" applyAlignment="1">
      <alignment horizontal="left" vertical="top" wrapText="1"/>
    </xf>
    <xf numFmtId="0" fontId="29" fillId="0" borderId="0" xfId="0" applyFont="1" applyAlignment="1">
      <alignment horizontal="center" wrapText="1"/>
    </xf>
    <xf numFmtId="0" fontId="29" fillId="0" borderId="5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40" fillId="0" borderId="0" xfId="1" applyFont="1" applyAlignment="1">
      <alignment horizontal="left" vertical="center"/>
    </xf>
    <xf numFmtId="0" fontId="40" fillId="0" borderId="0" xfId="1" applyFont="1" applyAlignment="1">
      <alignment horizontal="center" vertical="center"/>
    </xf>
    <xf numFmtId="0" fontId="41" fillId="0" borderId="0" xfId="3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42" fillId="0" borderId="0" xfId="12" applyFont="1" applyAlignment="1">
      <alignment horizontal="center"/>
    </xf>
    <xf numFmtId="0" fontId="30" fillId="0" borderId="3" xfId="16" quotePrefix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0" fillId="0" borderId="3" xfId="16" applyFont="1" applyBorder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vertical="top"/>
    </xf>
    <xf numFmtId="0" fontId="44" fillId="0" borderId="0" xfId="16" applyFont="1" applyAlignment="1">
      <alignment horizontal="center"/>
    </xf>
    <xf numFmtId="0" fontId="44" fillId="0" borderId="0" xfId="16" applyFont="1" applyAlignment="1">
      <alignment vertical="top" wrapText="1"/>
    </xf>
    <xf numFmtId="0" fontId="44" fillId="0" borderId="0" xfId="16" applyFont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center"/>
    </xf>
    <xf numFmtId="0" fontId="43" fillId="0" borderId="0" xfId="16" applyFont="1"/>
    <xf numFmtId="0" fontId="44" fillId="0" borderId="0" xfId="16" applyFont="1" applyAlignment="1">
      <alignment horizontal="center" vertical="top"/>
    </xf>
    <xf numFmtId="0" fontId="43" fillId="0" borderId="0" xfId="16" applyFont="1" applyAlignment="1">
      <alignment horizontal="left" vertical="top" wrapText="1"/>
    </xf>
    <xf numFmtId="0" fontId="43" fillId="0" borderId="0" xfId="16" applyFont="1" applyBorder="1"/>
    <xf numFmtId="0" fontId="43" fillId="0" borderId="0" xfId="16" applyFont="1" applyBorder="1" applyAlignment="1">
      <alignment horizontal="right"/>
    </xf>
    <xf numFmtId="0" fontId="43" fillId="0" borderId="0" xfId="16" applyFont="1" applyAlignment="1">
      <alignment horizontal="center"/>
    </xf>
    <xf numFmtId="0" fontId="44" fillId="0" borderId="0" xfId="16" applyFont="1" applyAlignment="1">
      <alignment horizontal="center" vertical="top"/>
    </xf>
    <xf numFmtId="0" fontId="44" fillId="0" borderId="0" xfId="16" applyFont="1" applyBorder="1"/>
    <xf numFmtId="0" fontId="44" fillId="0" borderId="0" xfId="16" applyFont="1" applyBorder="1" applyAlignment="1">
      <alignment horizontal="right"/>
    </xf>
  </cellXfs>
  <cellStyles count="17">
    <cellStyle name="Обычный" xfId="0" builtinId="0"/>
    <cellStyle name="Обычный 2" xfId="10" xr:uid="{00000000-0005-0000-0000-000001000000}"/>
    <cellStyle name="Обычный 2 2" xfId="1" xr:uid="{00000000-0005-0000-0000-000002000000}"/>
    <cellStyle name="Обычный 26" xfId="12" xr:uid="{00000000-0005-0000-0000-000003000000}"/>
    <cellStyle name="Обычный 3" xfId="11" xr:uid="{00000000-0005-0000-0000-000004000000}"/>
    <cellStyle name="Обычный 3 2 2" xfId="2" xr:uid="{00000000-0005-0000-0000-000005000000}"/>
    <cellStyle name="Обычный 3 3" xfId="5" xr:uid="{00000000-0005-0000-0000-000006000000}"/>
    <cellStyle name="Обычный 3 6" xfId="4" xr:uid="{00000000-0005-0000-0000-000007000000}"/>
    <cellStyle name="Обычный 32" xfId="6" xr:uid="{00000000-0005-0000-0000-000008000000}"/>
    <cellStyle name="Обычный 4" xfId="16" xr:uid="{00000000-0005-0000-0000-000009000000}"/>
    <cellStyle name="Обычный 6 2" xfId="9" xr:uid="{00000000-0005-0000-0000-00000A000000}"/>
    <cellStyle name="Обычный_расчеты к сметам" xfId="3" xr:uid="{00000000-0005-0000-0000-00000B000000}"/>
    <cellStyle name="ПИР" xfId="14" xr:uid="{00000000-0005-0000-0000-00000C000000}"/>
    <cellStyle name="Титул" xfId="13" xr:uid="{00000000-0005-0000-0000-00000D000000}"/>
    <cellStyle name="Финансовый 2" xfId="7" xr:uid="{00000000-0005-0000-0000-00000E000000}"/>
    <cellStyle name="Финансовый 2 2" xfId="8" xr:uid="{00000000-0005-0000-0000-00000F000000}"/>
    <cellStyle name="Хвост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69"/>
  <sheetViews>
    <sheetView tabSelected="1" view="pageBreakPreview" topLeftCell="A41" zoomScaleNormal="100" zoomScaleSheetLayoutView="100" workbookViewId="0">
      <selection activeCell="K67" sqref="K67"/>
    </sheetView>
  </sheetViews>
  <sheetFormatPr defaultColWidth="9.140625" defaultRowHeight="12.75" x14ac:dyDescent="0.25"/>
  <cols>
    <col min="1" max="1" width="6.28515625" style="129" customWidth="1"/>
    <col min="2" max="2" width="12.7109375" style="105" customWidth="1"/>
    <col min="3" max="3" width="27.85546875" style="106" customWidth="1"/>
    <col min="4" max="4" width="11.42578125" style="106" customWidth="1"/>
    <col min="5" max="5" width="9.7109375" style="106" customWidth="1"/>
    <col min="6" max="6" width="9.5703125" style="106" customWidth="1"/>
    <col min="7" max="7" width="10" style="106" customWidth="1"/>
    <col min="8" max="8" width="10.7109375" style="106" customWidth="1"/>
    <col min="9" max="9" width="11.140625" style="108" customWidth="1"/>
    <col min="10" max="10" width="11" style="108" customWidth="1"/>
    <col min="11" max="11" width="10.85546875" style="108" customWidth="1"/>
    <col min="12" max="12" width="10.42578125" style="108" customWidth="1"/>
    <col min="13" max="13" width="11.5703125" style="106" customWidth="1"/>
    <col min="14" max="14" width="11" style="103" hidden="1" customWidth="1"/>
    <col min="15" max="15" width="10.85546875" style="103" hidden="1" customWidth="1"/>
    <col min="16" max="16" width="10" style="103" hidden="1" customWidth="1"/>
    <col min="17" max="17" width="10.5703125" style="103" hidden="1" customWidth="1"/>
    <col min="18" max="18" width="11.7109375" style="103" hidden="1" customWidth="1"/>
    <col min="19" max="19" width="9.140625" style="103"/>
    <col min="20" max="20" width="10.85546875" style="103" bestFit="1" customWidth="1"/>
    <col min="21" max="21" width="9.28515625" style="103" bestFit="1" customWidth="1"/>
    <col min="22" max="22" width="10" style="103" bestFit="1" customWidth="1"/>
    <col min="23" max="23" width="10.85546875" style="103" bestFit="1" customWidth="1"/>
    <col min="24" max="256" width="9.140625" style="103"/>
    <col min="257" max="257" width="6.28515625" style="103" customWidth="1"/>
    <col min="258" max="258" width="12.7109375" style="103" customWidth="1"/>
    <col min="259" max="259" width="27.85546875" style="103" customWidth="1"/>
    <col min="260" max="260" width="11.42578125" style="103" customWidth="1"/>
    <col min="261" max="261" width="9.7109375" style="103" customWidth="1"/>
    <col min="262" max="262" width="9.5703125" style="103" customWidth="1"/>
    <col min="263" max="263" width="10" style="103" customWidth="1"/>
    <col min="264" max="264" width="10.7109375" style="103" customWidth="1"/>
    <col min="265" max="265" width="11.140625" style="103" customWidth="1"/>
    <col min="266" max="266" width="11" style="103" customWidth="1"/>
    <col min="267" max="267" width="10.85546875" style="103" customWidth="1"/>
    <col min="268" max="268" width="10.42578125" style="103" customWidth="1"/>
    <col min="269" max="269" width="11.5703125" style="103" customWidth="1"/>
    <col min="270" max="274" width="0" style="103" hidden="1" customWidth="1"/>
    <col min="275" max="275" width="9.140625" style="103"/>
    <col min="276" max="276" width="10.85546875" style="103" bestFit="1" customWidth="1"/>
    <col min="277" max="277" width="9.28515625" style="103" bestFit="1" customWidth="1"/>
    <col min="278" max="278" width="10" style="103" bestFit="1" customWidth="1"/>
    <col min="279" max="279" width="10.85546875" style="103" bestFit="1" customWidth="1"/>
    <col min="280" max="512" width="9.140625" style="103"/>
    <col min="513" max="513" width="6.28515625" style="103" customWidth="1"/>
    <col min="514" max="514" width="12.7109375" style="103" customWidth="1"/>
    <col min="515" max="515" width="27.85546875" style="103" customWidth="1"/>
    <col min="516" max="516" width="11.42578125" style="103" customWidth="1"/>
    <col min="517" max="517" width="9.7109375" style="103" customWidth="1"/>
    <col min="518" max="518" width="9.5703125" style="103" customWidth="1"/>
    <col min="519" max="519" width="10" style="103" customWidth="1"/>
    <col min="520" max="520" width="10.7109375" style="103" customWidth="1"/>
    <col min="521" max="521" width="11.140625" style="103" customWidth="1"/>
    <col min="522" max="522" width="11" style="103" customWidth="1"/>
    <col min="523" max="523" width="10.85546875" style="103" customWidth="1"/>
    <col min="524" max="524" width="10.42578125" style="103" customWidth="1"/>
    <col min="525" max="525" width="11.5703125" style="103" customWidth="1"/>
    <col min="526" max="530" width="0" style="103" hidden="1" customWidth="1"/>
    <col min="531" max="531" width="9.140625" style="103"/>
    <col min="532" max="532" width="10.85546875" style="103" bestFit="1" customWidth="1"/>
    <col min="533" max="533" width="9.28515625" style="103" bestFit="1" customWidth="1"/>
    <col min="534" max="534" width="10" style="103" bestFit="1" customWidth="1"/>
    <col min="535" max="535" width="10.85546875" style="103" bestFit="1" customWidth="1"/>
    <col min="536" max="768" width="9.140625" style="103"/>
    <col min="769" max="769" width="6.28515625" style="103" customWidth="1"/>
    <col min="770" max="770" width="12.7109375" style="103" customWidth="1"/>
    <col min="771" max="771" width="27.85546875" style="103" customWidth="1"/>
    <col min="772" max="772" width="11.42578125" style="103" customWidth="1"/>
    <col min="773" max="773" width="9.7109375" style="103" customWidth="1"/>
    <col min="774" max="774" width="9.5703125" style="103" customWidth="1"/>
    <col min="775" max="775" width="10" style="103" customWidth="1"/>
    <col min="776" max="776" width="10.7109375" style="103" customWidth="1"/>
    <col min="777" max="777" width="11.140625" style="103" customWidth="1"/>
    <col min="778" max="778" width="11" style="103" customWidth="1"/>
    <col min="779" max="779" width="10.85546875" style="103" customWidth="1"/>
    <col min="780" max="780" width="10.42578125" style="103" customWidth="1"/>
    <col min="781" max="781" width="11.5703125" style="103" customWidth="1"/>
    <col min="782" max="786" width="0" style="103" hidden="1" customWidth="1"/>
    <col min="787" max="787" width="9.140625" style="103"/>
    <col min="788" max="788" width="10.85546875" style="103" bestFit="1" customWidth="1"/>
    <col min="789" max="789" width="9.28515625" style="103" bestFit="1" customWidth="1"/>
    <col min="790" max="790" width="10" style="103" bestFit="1" customWidth="1"/>
    <col min="791" max="791" width="10.85546875" style="103" bestFit="1" customWidth="1"/>
    <col min="792" max="1024" width="9.140625" style="103"/>
    <col min="1025" max="1025" width="6.28515625" style="103" customWidth="1"/>
    <col min="1026" max="1026" width="12.7109375" style="103" customWidth="1"/>
    <col min="1027" max="1027" width="27.85546875" style="103" customWidth="1"/>
    <col min="1028" max="1028" width="11.42578125" style="103" customWidth="1"/>
    <col min="1029" max="1029" width="9.7109375" style="103" customWidth="1"/>
    <col min="1030" max="1030" width="9.5703125" style="103" customWidth="1"/>
    <col min="1031" max="1031" width="10" style="103" customWidth="1"/>
    <col min="1032" max="1032" width="10.7109375" style="103" customWidth="1"/>
    <col min="1033" max="1033" width="11.140625" style="103" customWidth="1"/>
    <col min="1034" max="1034" width="11" style="103" customWidth="1"/>
    <col min="1035" max="1035" width="10.85546875" style="103" customWidth="1"/>
    <col min="1036" max="1036" width="10.42578125" style="103" customWidth="1"/>
    <col min="1037" max="1037" width="11.5703125" style="103" customWidth="1"/>
    <col min="1038" max="1042" width="0" style="103" hidden="1" customWidth="1"/>
    <col min="1043" max="1043" width="9.140625" style="103"/>
    <col min="1044" max="1044" width="10.85546875" style="103" bestFit="1" customWidth="1"/>
    <col min="1045" max="1045" width="9.28515625" style="103" bestFit="1" customWidth="1"/>
    <col min="1046" max="1046" width="10" style="103" bestFit="1" customWidth="1"/>
    <col min="1047" max="1047" width="10.85546875" style="103" bestFit="1" customWidth="1"/>
    <col min="1048" max="1280" width="9.140625" style="103"/>
    <col min="1281" max="1281" width="6.28515625" style="103" customWidth="1"/>
    <col min="1282" max="1282" width="12.7109375" style="103" customWidth="1"/>
    <col min="1283" max="1283" width="27.85546875" style="103" customWidth="1"/>
    <col min="1284" max="1284" width="11.42578125" style="103" customWidth="1"/>
    <col min="1285" max="1285" width="9.7109375" style="103" customWidth="1"/>
    <col min="1286" max="1286" width="9.5703125" style="103" customWidth="1"/>
    <col min="1287" max="1287" width="10" style="103" customWidth="1"/>
    <col min="1288" max="1288" width="10.7109375" style="103" customWidth="1"/>
    <col min="1289" max="1289" width="11.140625" style="103" customWidth="1"/>
    <col min="1290" max="1290" width="11" style="103" customWidth="1"/>
    <col min="1291" max="1291" width="10.85546875" style="103" customWidth="1"/>
    <col min="1292" max="1292" width="10.42578125" style="103" customWidth="1"/>
    <col min="1293" max="1293" width="11.5703125" style="103" customWidth="1"/>
    <col min="1294" max="1298" width="0" style="103" hidden="1" customWidth="1"/>
    <col min="1299" max="1299" width="9.140625" style="103"/>
    <col min="1300" max="1300" width="10.85546875" style="103" bestFit="1" customWidth="1"/>
    <col min="1301" max="1301" width="9.28515625" style="103" bestFit="1" customWidth="1"/>
    <col min="1302" max="1302" width="10" style="103" bestFit="1" customWidth="1"/>
    <col min="1303" max="1303" width="10.85546875" style="103" bestFit="1" customWidth="1"/>
    <col min="1304" max="1536" width="9.140625" style="103"/>
    <col min="1537" max="1537" width="6.28515625" style="103" customWidth="1"/>
    <col min="1538" max="1538" width="12.7109375" style="103" customWidth="1"/>
    <col min="1539" max="1539" width="27.85546875" style="103" customWidth="1"/>
    <col min="1540" max="1540" width="11.42578125" style="103" customWidth="1"/>
    <col min="1541" max="1541" width="9.7109375" style="103" customWidth="1"/>
    <col min="1542" max="1542" width="9.5703125" style="103" customWidth="1"/>
    <col min="1543" max="1543" width="10" style="103" customWidth="1"/>
    <col min="1544" max="1544" width="10.7109375" style="103" customWidth="1"/>
    <col min="1545" max="1545" width="11.140625" style="103" customWidth="1"/>
    <col min="1546" max="1546" width="11" style="103" customWidth="1"/>
    <col min="1547" max="1547" width="10.85546875" style="103" customWidth="1"/>
    <col min="1548" max="1548" width="10.42578125" style="103" customWidth="1"/>
    <col min="1549" max="1549" width="11.5703125" style="103" customWidth="1"/>
    <col min="1550" max="1554" width="0" style="103" hidden="1" customWidth="1"/>
    <col min="1555" max="1555" width="9.140625" style="103"/>
    <col min="1556" max="1556" width="10.85546875" style="103" bestFit="1" customWidth="1"/>
    <col min="1557" max="1557" width="9.28515625" style="103" bestFit="1" customWidth="1"/>
    <col min="1558" max="1558" width="10" style="103" bestFit="1" customWidth="1"/>
    <col min="1559" max="1559" width="10.85546875" style="103" bestFit="1" customWidth="1"/>
    <col min="1560" max="1792" width="9.140625" style="103"/>
    <col min="1793" max="1793" width="6.28515625" style="103" customWidth="1"/>
    <col min="1794" max="1794" width="12.7109375" style="103" customWidth="1"/>
    <col min="1795" max="1795" width="27.85546875" style="103" customWidth="1"/>
    <col min="1796" max="1796" width="11.42578125" style="103" customWidth="1"/>
    <col min="1797" max="1797" width="9.7109375" style="103" customWidth="1"/>
    <col min="1798" max="1798" width="9.5703125" style="103" customWidth="1"/>
    <col min="1799" max="1799" width="10" style="103" customWidth="1"/>
    <col min="1800" max="1800" width="10.7109375" style="103" customWidth="1"/>
    <col min="1801" max="1801" width="11.140625" style="103" customWidth="1"/>
    <col min="1802" max="1802" width="11" style="103" customWidth="1"/>
    <col min="1803" max="1803" width="10.85546875" style="103" customWidth="1"/>
    <col min="1804" max="1804" width="10.42578125" style="103" customWidth="1"/>
    <col min="1805" max="1805" width="11.5703125" style="103" customWidth="1"/>
    <col min="1806" max="1810" width="0" style="103" hidden="1" customWidth="1"/>
    <col min="1811" max="1811" width="9.140625" style="103"/>
    <col min="1812" max="1812" width="10.85546875" style="103" bestFit="1" customWidth="1"/>
    <col min="1813" max="1813" width="9.28515625" style="103" bestFit="1" customWidth="1"/>
    <col min="1814" max="1814" width="10" style="103" bestFit="1" customWidth="1"/>
    <col min="1815" max="1815" width="10.85546875" style="103" bestFit="1" customWidth="1"/>
    <col min="1816" max="2048" width="9.140625" style="103"/>
    <col min="2049" max="2049" width="6.28515625" style="103" customWidth="1"/>
    <col min="2050" max="2050" width="12.7109375" style="103" customWidth="1"/>
    <col min="2051" max="2051" width="27.85546875" style="103" customWidth="1"/>
    <col min="2052" max="2052" width="11.42578125" style="103" customWidth="1"/>
    <col min="2053" max="2053" width="9.7109375" style="103" customWidth="1"/>
    <col min="2054" max="2054" width="9.5703125" style="103" customWidth="1"/>
    <col min="2055" max="2055" width="10" style="103" customWidth="1"/>
    <col min="2056" max="2056" width="10.7109375" style="103" customWidth="1"/>
    <col min="2057" max="2057" width="11.140625" style="103" customWidth="1"/>
    <col min="2058" max="2058" width="11" style="103" customWidth="1"/>
    <col min="2059" max="2059" width="10.85546875" style="103" customWidth="1"/>
    <col min="2060" max="2060" width="10.42578125" style="103" customWidth="1"/>
    <col min="2061" max="2061" width="11.5703125" style="103" customWidth="1"/>
    <col min="2062" max="2066" width="0" style="103" hidden="1" customWidth="1"/>
    <col min="2067" max="2067" width="9.140625" style="103"/>
    <col min="2068" max="2068" width="10.85546875" style="103" bestFit="1" customWidth="1"/>
    <col min="2069" max="2069" width="9.28515625" style="103" bestFit="1" customWidth="1"/>
    <col min="2070" max="2070" width="10" style="103" bestFit="1" customWidth="1"/>
    <col min="2071" max="2071" width="10.85546875" style="103" bestFit="1" customWidth="1"/>
    <col min="2072" max="2304" width="9.140625" style="103"/>
    <col min="2305" max="2305" width="6.28515625" style="103" customWidth="1"/>
    <col min="2306" max="2306" width="12.7109375" style="103" customWidth="1"/>
    <col min="2307" max="2307" width="27.85546875" style="103" customWidth="1"/>
    <col min="2308" max="2308" width="11.42578125" style="103" customWidth="1"/>
    <col min="2309" max="2309" width="9.7109375" style="103" customWidth="1"/>
    <col min="2310" max="2310" width="9.5703125" style="103" customWidth="1"/>
    <col min="2311" max="2311" width="10" style="103" customWidth="1"/>
    <col min="2312" max="2312" width="10.7109375" style="103" customWidth="1"/>
    <col min="2313" max="2313" width="11.140625" style="103" customWidth="1"/>
    <col min="2314" max="2314" width="11" style="103" customWidth="1"/>
    <col min="2315" max="2315" width="10.85546875" style="103" customWidth="1"/>
    <col min="2316" max="2316" width="10.42578125" style="103" customWidth="1"/>
    <col min="2317" max="2317" width="11.5703125" style="103" customWidth="1"/>
    <col min="2318" max="2322" width="0" style="103" hidden="1" customWidth="1"/>
    <col min="2323" max="2323" width="9.140625" style="103"/>
    <col min="2324" max="2324" width="10.85546875" style="103" bestFit="1" customWidth="1"/>
    <col min="2325" max="2325" width="9.28515625" style="103" bestFit="1" customWidth="1"/>
    <col min="2326" max="2326" width="10" style="103" bestFit="1" customWidth="1"/>
    <col min="2327" max="2327" width="10.85546875" style="103" bestFit="1" customWidth="1"/>
    <col min="2328" max="2560" width="9.140625" style="103"/>
    <col min="2561" max="2561" width="6.28515625" style="103" customWidth="1"/>
    <col min="2562" max="2562" width="12.7109375" style="103" customWidth="1"/>
    <col min="2563" max="2563" width="27.85546875" style="103" customWidth="1"/>
    <col min="2564" max="2564" width="11.42578125" style="103" customWidth="1"/>
    <col min="2565" max="2565" width="9.7109375" style="103" customWidth="1"/>
    <col min="2566" max="2566" width="9.5703125" style="103" customWidth="1"/>
    <col min="2567" max="2567" width="10" style="103" customWidth="1"/>
    <col min="2568" max="2568" width="10.7109375" style="103" customWidth="1"/>
    <col min="2569" max="2569" width="11.140625" style="103" customWidth="1"/>
    <col min="2570" max="2570" width="11" style="103" customWidth="1"/>
    <col min="2571" max="2571" width="10.85546875" style="103" customWidth="1"/>
    <col min="2572" max="2572" width="10.42578125" style="103" customWidth="1"/>
    <col min="2573" max="2573" width="11.5703125" style="103" customWidth="1"/>
    <col min="2574" max="2578" width="0" style="103" hidden="1" customWidth="1"/>
    <col min="2579" max="2579" width="9.140625" style="103"/>
    <col min="2580" max="2580" width="10.85546875" style="103" bestFit="1" customWidth="1"/>
    <col min="2581" max="2581" width="9.28515625" style="103" bestFit="1" customWidth="1"/>
    <col min="2582" max="2582" width="10" style="103" bestFit="1" customWidth="1"/>
    <col min="2583" max="2583" width="10.85546875" style="103" bestFit="1" customWidth="1"/>
    <col min="2584" max="2816" width="9.140625" style="103"/>
    <col min="2817" max="2817" width="6.28515625" style="103" customWidth="1"/>
    <col min="2818" max="2818" width="12.7109375" style="103" customWidth="1"/>
    <col min="2819" max="2819" width="27.85546875" style="103" customWidth="1"/>
    <col min="2820" max="2820" width="11.42578125" style="103" customWidth="1"/>
    <col min="2821" max="2821" width="9.7109375" style="103" customWidth="1"/>
    <col min="2822" max="2822" width="9.5703125" style="103" customWidth="1"/>
    <col min="2823" max="2823" width="10" style="103" customWidth="1"/>
    <col min="2824" max="2824" width="10.7109375" style="103" customWidth="1"/>
    <col min="2825" max="2825" width="11.140625" style="103" customWidth="1"/>
    <col min="2826" max="2826" width="11" style="103" customWidth="1"/>
    <col min="2827" max="2827" width="10.85546875" style="103" customWidth="1"/>
    <col min="2828" max="2828" width="10.42578125" style="103" customWidth="1"/>
    <col min="2829" max="2829" width="11.5703125" style="103" customWidth="1"/>
    <col min="2830" max="2834" width="0" style="103" hidden="1" customWidth="1"/>
    <col min="2835" max="2835" width="9.140625" style="103"/>
    <col min="2836" max="2836" width="10.85546875" style="103" bestFit="1" customWidth="1"/>
    <col min="2837" max="2837" width="9.28515625" style="103" bestFit="1" customWidth="1"/>
    <col min="2838" max="2838" width="10" style="103" bestFit="1" customWidth="1"/>
    <col min="2839" max="2839" width="10.85546875" style="103" bestFit="1" customWidth="1"/>
    <col min="2840" max="3072" width="9.140625" style="103"/>
    <col min="3073" max="3073" width="6.28515625" style="103" customWidth="1"/>
    <col min="3074" max="3074" width="12.7109375" style="103" customWidth="1"/>
    <col min="3075" max="3075" width="27.85546875" style="103" customWidth="1"/>
    <col min="3076" max="3076" width="11.42578125" style="103" customWidth="1"/>
    <col min="3077" max="3077" width="9.7109375" style="103" customWidth="1"/>
    <col min="3078" max="3078" width="9.5703125" style="103" customWidth="1"/>
    <col min="3079" max="3079" width="10" style="103" customWidth="1"/>
    <col min="3080" max="3080" width="10.7109375" style="103" customWidth="1"/>
    <col min="3081" max="3081" width="11.140625" style="103" customWidth="1"/>
    <col min="3082" max="3082" width="11" style="103" customWidth="1"/>
    <col min="3083" max="3083" width="10.85546875" style="103" customWidth="1"/>
    <col min="3084" max="3084" width="10.42578125" style="103" customWidth="1"/>
    <col min="3085" max="3085" width="11.5703125" style="103" customWidth="1"/>
    <col min="3086" max="3090" width="0" style="103" hidden="1" customWidth="1"/>
    <col min="3091" max="3091" width="9.140625" style="103"/>
    <col min="3092" max="3092" width="10.85546875" style="103" bestFit="1" customWidth="1"/>
    <col min="3093" max="3093" width="9.28515625" style="103" bestFit="1" customWidth="1"/>
    <col min="3094" max="3094" width="10" style="103" bestFit="1" customWidth="1"/>
    <col min="3095" max="3095" width="10.85546875" style="103" bestFit="1" customWidth="1"/>
    <col min="3096" max="3328" width="9.140625" style="103"/>
    <col min="3329" max="3329" width="6.28515625" style="103" customWidth="1"/>
    <col min="3330" max="3330" width="12.7109375" style="103" customWidth="1"/>
    <col min="3331" max="3331" width="27.85546875" style="103" customWidth="1"/>
    <col min="3332" max="3332" width="11.42578125" style="103" customWidth="1"/>
    <col min="3333" max="3333" width="9.7109375" style="103" customWidth="1"/>
    <col min="3334" max="3334" width="9.5703125" style="103" customWidth="1"/>
    <col min="3335" max="3335" width="10" style="103" customWidth="1"/>
    <col min="3336" max="3336" width="10.7109375" style="103" customWidth="1"/>
    <col min="3337" max="3337" width="11.140625" style="103" customWidth="1"/>
    <col min="3338" max="3338" width="11" style="103" customWidth="1"/>
    <col min="3339" max="3339" width="10.85546875" style="103" customWidth="1"/>
    <col min="3340" max="3340" width="10.42578125" style="103" customWidth="1"/>
    <col min="3341" max="3341" width="11.5703125" style="103" customWidth="1"/>
    <col min="3342" max="3346" width="0" style="103" hidden="1" customWidth="1"/>
    <col min="3347" max="3347" width="9.140625" style="103"/>
    <col min="3348" max="3348" width="10.85546875" style="103" bestFit="1" customWidth="1"/>
    <col min="3349" max="3349" width="9.28515625" style="103" bestFit="1" customWidth="1"/>
    <col min="3350" max="3350" width="10" style="103" bestFit="1" customWidth="1"/>
    <col min="3351" max="3351" width="10.85546875" style="103" bestFit="1" customWidth="1"/>
    <col min="3352" max="3584" width="9.140625" style="103"/>
    <col min="3585" max="3585" width="6.28515625" style="103" customWidth="1"/>
    <col min="3586" max="3586" width="12.7109375" style="103" customWidth="1"/>
    <col min="3587" max="3587" width="27.85546875" style="103" customWidth="1"/>
    <col min="3588" max="3588" width="11.42578125" style="103" customWidth="1"/>
    <col min="3589" max="3589" width="9.7109375" style="103" customWidth="1"/>
    <col min="3590" max="3590" width="9.5703125" style="103" customWidth="1"/>
    <col min="3591" max="3591" width="10" style="103" customWidth="1"/>
    <col min="3592" max="3592" width="10.7109375" style="103" customWidth="1"/>
    <col min="3593" max="3593" width="11.140625" style="103" customWidth="1"/>
    <col min="3594" max="3594" width="11" style="103" customWidth="1"/>
    <col min="3595" max="3595" width="10.85546875" style="103" customWidth="1"/>
    <col min="3596" max="3596" width="10.42578125" style="103" customWidth="1"/>
    <col min="3597" max="3597" width="11.5703125" style="103" customWidth="1"/>
    <col min="3598" max="3602" width="0" style="103" hidden="1" customWidth="1"/>
    <col min="3603" max="3603" width="9.140625" style="103"/>
    <col min="3604" max="3604" width="10.85546875" style="103" bestFit="1" customWidth="1"/>
    <col min="3605" max="3605" width="9.28515625" style="103" bestFit="1" customWidth="1"/>
    <col min="3606" max="3606" width="10" style="103" bestFit="1" customWidth="1"/>
    <col min="3607" max="3607" width="10.85546875" style="103" bestFit="1" customWidth="1"/>
    <col min="3608" max="3840" width="9.140625" style="103"/>
    <col min="3841" max="3841" width="6.28515625" style="103" customWidth="1"/>
    <col min="3842" max="3842" width="12.7109375" style="103" customWidth="1"/>
    <col min="3843" max="3843" width="27.85546875" style="103" customWidth="1"/>
    <col min="3844" max="3844" width="11.42578125" style="103" customWidth="1"/>
    <col min="3845" max="3845" width="9.7109375" style="103" customWidth="1"/>
    <col min="3846" max="3846" width="9.5703125" style="103" customWidth="1"/>
    <col min="3847" max="3847" width="10" style="103" customWidth="1"/>
    <col min="3848" max="3848" width="10.7109375" style="103" customWidth="1"/>
    <col min="3849" max="3849" width="11.140625" style="103" customWidth="1"/>
    <col min="3850" max="3850" width="11" style="103" customWidth="1"/>
    <col min="3851" max="3851" width="10.85546875" style="103" customWidth="1"/>
    <col min="3852" max="3852" width="10.42578125" style="103" customWidth="1"/>
    <col min="3853" max="3853" width="11.5703125" style="103" customWidth="1"/>
    <col min="3854" max="3858" width="0" style="103" hidden="1" customWidth="1"/>
    <col min="3859" max="3859" width="9.140625" style="103"/>
    <col min="3860" max="3860" width="10.85546875" style="103" bestFit="1" customWidth="1"/>
    <col min="3861" max="3861" width="9.28515625" style="103" bestFit="1" customWidth="1"/>
    <col min="3862" max="3862" width="10" style="103" bestFit="1" customWidth="1"/>
    <col min="3863" max="3863" width="10.85546875" style="103" bestFit="1" customWidth="1"/>
    <col min="3864" max="4096" width="9.140625" style="103"/>
    <col min="4097" max="4097" width="6.28515625" style="103" customWidth="1"/>
    <col min="4098" max="4098" width="12.7109375" style="103" customWidth="1"/>
    <col min="4099" max="4099" width="27.85546875" style="103" customWidth="1"/>
    <col min="4100" max="4100" width="11.42578125" style="103" customWidth="1"/>
    <col min="4101" max="4101" width="9.7109375" style="103" customWidth="1"/>
    <col min="4102" max="4102" width="9.5703125" style="103" customWidth="1"/>
    <col min="4103" max="4103" width="10" style="103" customWidth="1"/>
    <col min="4104" max="4104" width="10.7109375" style="103" customWidth="1"/>
    <col min="4105" max="4105" width="11.140625" style="103" customWidth="1"/>
    <col min="4106" max="4106" width="11" style="103" customWidth="1"/>
    <col min="4107" max="4107" width="10.85546875" style="103" customWidth="1"/>
    <col min="4108" max="4108" width="10.42578125" style="103" customWidth="1"/>
    <col min="4109" max="4109" width="11.5703125" style="103" customWidth="1"/>
    <col min="4110" max="4114" width="0" style="103" hidden="1" customWidth="1"/>
    <col min="4115" max="4115" width="9.140625" style="103"/>
    <col min="4116" max="4116" width="10.85546875" style="103" bestFit="1" customWidth="1"/>
    <col min="4117" max="4117" width="9.28515625" style="103" bestFit="1" customWidth="1"/>
    <col min="4118" max="4118" width="10" style="103" bestFit="1" customWidth="1"/>
    <col min="4119" max="4119" width="10.85546875" style="103" bestFit="1" customWidth="1"/>
    <col min="4120" max="4352" width="9.140625" style="103"/>
    <col min="4353" max="4353" width="6.28515625" style="103" customWidth="1"/>
    <col min="4354" max="4354" width="12.7109375" style="103" customWidth="1"/>
    <col min="4355" max="4355" width="27.85546875" style="103" customWidth="1"/>
    <col min="4356" max="4356" width="11.42578125" style="103" customWidth="1"/>
    <col min="4357" max="4357" width="9.7109375" style="103" customWidth="1"/>
    <col min="4358" max="4358" width="9.5703125" style="103" customWidth="1"/>
    <col min="4359" max="4359" width="10" style="103" customWidth="1"/>
    <col min="4360" max="4360" width="10.7109375" style="103" customWidth="1"/>
    <col min="4361" max="4361" width="11.140625" style="103" customWidth="1"/>
    <col min="4362" max="4362" width="11" style="103" customWidth="1"/>
    <col min="4363" max="4363" width="10.85546875" style="103" customWidth="1"/>
    <col min="4364" max="4364" width="10.42578125" style="103" customWidth="1"/>
    <col min="4365" max="4365" width="11.5703125" style="103" customWidth="1"/>
    <col min="4366" max="4370" width="0" style="103" hidden="1" customWidth="1"/>
    <col min="4371" max="4371" width="9.140625" style="103"/>
    <col min="4372" max="4372" width="10.85546875" style="103" bestFit="1" customWidth="1"/>
    <col min="4373" max="4373" width="9.28515625" style="103" bestFit="1" customWidth="1"/>
    <col min="4374" max="4374" width="10" style="103" bestFit="1" customWidth="1"/>
    <col min="4375" max="4375" width="10.85546875" style="103" bestFit="1" customWidth="1"/>
    <col min="4376" max="4608" width="9.140625" style="103"/>
    <col min="4609" max="4609" width="6.28515625" style="103" customWidth="1"/>
    <col min="4610" max="4610" width="12.7109375" style="103" customWidth="1"/>
    <col min="4611" max="4611" width="27.85546875" style="103" customWidth="1"/>
    <col min="4612" max="4612" width="11.42578125" style="103" customWidth="1"/>
    <col min="4613" max="4613" width="9.7109375" style="103" customWidth="1"/>
    <col min="4614" max="4614" width="9.5703125" style="103" customWidth="1"/>
    <col min="4615" max="4615" width="10" style="103" customWidth="1"/>
    <col min="4616" max="4616" width="10.7109375" style="103" customWidth="1"/>
    <col min="4617" max="4617" width="11.140625" style="103" customWidth="1"/>
    <col min="4618" max="4618" width="11" style="103" customWidth="1"/>
    <col min="4619" max="4619" width="10.85546875" style="103" customWidth="1"/>
    <col min="4620" max="4620" width="10.42578125" style="103" customWidth="1"/>
    <col min="4621" max="4621" width="11.5703125" style="103" customWidth="1"/>
    <col min="4622" max="4626" width="0" style="103" hidden="1" customWidth="1"/>
    <col min="4627" max="4627" width="9.140625" style="103"/>
    <col min="4628" max="4628" width="10.85546875" style="103" bestFit="1" customWidth="1"/>
    <col min="4629" max="4629" width="9.28515625" style="103" bestFit="1" customWidth="1"/>
    <col min="4630" max="4630" width="10" style="103" bestFit="1" customWidth="1"/>
    <col min="4631" max="4631" width="10.85546875" style="103" bestFit="1" customWidth="1"/>
    <col min="4632" max="4864" width="9.140625" style="103"/>
    <col min="4865" max="4865" width="6.28515625" style="103" customWidth="1"/>
    <col min="4866" max="4866" width="12.7109375" style="103" customWidth="1"/>
    <col min="4867" max="4867" width="27.85546875" style="103" customWidth="1"/>
    <col min="4868" max="4868" width="11.42578125" style="103" customWidth="1"/>
    <col min="4869" max="4869" width="9.7109375" style="103" customWidth="1"/>
    <col min="4870" max="4870" width="9.5703125" style="103" customWidth="1"/>
    <col min="4871" max="4871" width="10" style="103" customWidth="1"/>
    <col min="4872" max="4872" width="10.7109375" style="103" customWidth="1"/>
    <col min="4873" max="4873" width="11.140625" style="103" customWidth="1"/>
    <col min="4874" max="4874" width="11" style="103" customWidth="1"/>
    <col min="4875" max="4875" width="10.85546875" style="103" customWidth="1"/>
    <col min="4876" max="4876" width="10.42578125" style="103" customWidth="1"/>
    <col min="4877" max="4877" width="11.5703125" style="103" customWidth="1"/>
    <col min="4878" max="4882" width="0" style="103" hidden="1" customWidth="1"/>
    <col min="4883" max="4883" width="9.140625" style="103"/>
    <col min="4884" max="4884" width="10.85546875" style="103" bestFit="1" customWidth="1"/>
    <col min="4885" max="4885" width="9.28515625" style="103" bestFit="1" customWidth="1"/>
    <col min="4886" max="4886" width="10" style="103" bestFit="1" customWidth="1"/>
    <col min="4887" max="4887" width="10.85546875" style="103" bestFit="1" customWidth="1"/>
    <col min="4888" max="5120" width="9.140625" style="103"/>
    <col min="5121" max="5121" width="6.28515625" style="103" customWidth="1"/>
    <col min="5122" max="5122" width="12.7109375" style="103" customWidth="1"/>
    <col min="5123" max="5123" width="27.85546875" style="103" customWidth="1"/>
    <col min="5124" max="5124" width="11.42578125" style="103" customWidth="1"/>
    <col min="5125" max="5125" width="9.7109375" style="103" customWidth="1"/>
    <col min="5126" max="5126" width="9.5703125" style="103" customWidth="1"/>
    <col min="5127" max="5127" width="10" style="103" customWidth="1"/>
    <col min="5128" max="5128" width="10.7109375" style="103" customWidth="1"/>
    <col min="5129" max="5129" width="11.140625" style="103" customWidth="1"/>
    <col min="5130" max="5130" width="11" style="103" customWidth="1"/>
    <col min="5131" max="5131" width="10.85546875" style="103" customWidth="1"/>
    <col min="5132" max="5132" width="10.42578125" style="103" customWidth="1"/>
    <col min="5133" max="5133" width="11.5703125" style="103" customWidth="1"/>
    <col min="5134" max="5138" width="0" style="103" hidden="1" customWidth="1"/>
    <col min="5139" max="5139" width="9.140625" style="103"/>
    <col min="5140" max="5140" width="10.85546875" style="103" bestFit="1" customWidth="1"/>
    <col min="5141" max="5141" width="9.28515625" style="103" bestFit="1" customWidth="1"/>
    <col min="5142" max="5142" width="10" style="103" bestFit="1" customWidth="1"/>
    <col min="5143" max="5143" width="10.85546875" style="103" bestFit="1" customWidth="1"/>
    <col min="5144" max="5376" width="9.140625" style="103"/>
    <col min="5377" max="5377" width="6.28515625" style="103" customWidth="1"/>
    <col min="5378" max="5378" width="12.7109375" style="103" customWidth="1"/>
    <col min="5379" max="5379" width="27.85546875" style="103" customWidth="1"/>
    <col min="5380" max="5380" width="11.42578125" style="103" customWidth="1"/>
    <col min="5381" max="5381" width="9.7109375" style="103" customWidth="1"/>
    <col min="5382" max="5382" width="9.5703125" style="103" customWidth="1"/>
    <col min="5383" max="5383" width="10" style="103" customWidth="1"/>
    <col min="5384" max="5384" width="10.7109375" style="103" customWidth="1"/>
    <col min="5385" max="5385" width="11.140625" style="103" customWidth="1"/>
    <col min="5386" max="5386" width="11" style="103" customWidth="1"/>
    <col min="5387" max="5387" width="10.85546875" style="103" customWidth="1"/>
    <col min="5388" max="5388" width="10.42578125" style="103" customWidth="1"/>
    <col min="5389" max="5389" width="11.5703125" style="103" customWidth="1"/>
    <col min="5390" max="5394" width="0" style="103" hidden="1" customWidth="1"/>
    <col min="5395" max="5395" width="9.140625" style="103"/>
    <col min="5396" max="5396" width="10.85546875" style="103" bestFit="1" customWidth="1"/>
    <col min="5397" max="5397" width="9.28515625" style="103" bestFit="1" customWidth="1"/>
    <col min="5398" max="5398" width="10" style="103" bestFit="1" customWidth="1"/>
    <col min="5399" max="5399" width="10.85546875" style="103" bestFit="1" customWidth="1"/>
    <col min="5400" max="5632" width="9.140625" style="103"/>
    <col min="5633" max="5633" width="6.28515625" style="103" customWidth="1"/>
    <col min="5634" max="5634" width="12.7109375" style="103" customWidth="1"/>
    <col min="5635" max="5635" width="27.85546875" style="103" customWidth="1"/>
    <col min="5636" max="5636" width="11.42578125" style="103" customWidth="1"/>
    <col min="5637" max="5637" width="9.7109375" style="103" customWidth="1"/>
    <col min="5638" max="5638" width="9.5703125" style="103" customWidth="1"/>
    <col min="5639" max="5639" width="10" style="103" customWidth="1"/>
    <col min="5640" max="5640" width="10.7109375" style="103" customWidth="1"/>
    <col min="5641" max="5641" width="11.140625" style="103" customWidth="1"/>
    <col min="5642" max="5642" width="11" style="103" customWidth="1"/>
    <col min="5643" max="5643" width="10.85546875" style="103" customWidth="1"/>
    <col min="5644" max="5644" width="10.42578125" style="103" customWidth="1"/>
    <col min="5645" max="5645" width="11.5703125" style="103" customWidth="1"/>
    <col min="5646" max="5650" width="0" style="103" hidden="1" customWidth="1"/>
    <col min="5651" max="5651" width="9.140625" style="103"/>
    <col min="5652" max="5652" width="10.85546875" style="103" bestFit="1" customWidth="1"/>
    <col min="5653" max="5653" width="9.28515625" style="103" bestFit="1" customWidth="1"/>
    <col min="5654" max="5654" width="10" style="103" bestFit="1" customWidth="1"/>
    <col min="5655" max="5655" width="10.85546875" style="103" bestFit="1" customWidth="1"/>
    <col min="5656" max="5888" width="9.140625" style="103"/>
    <col min="5889" max="5889" width="6.28515625" style="103" customWidth="1"/>
    <col min="5890" max="5890" width="12.7109375" style="103" customWidth="1"/>
    <col min="5891" max="5891" width="27.85546875" style="103" customWidth="1"/>
    <col min="5892" max="5892" width="11.42578125" style="103" customWidth="1"/>
    <col min="5893" max="5893" width="9.7109375" style="103" customWidth="1"/>
    <col min="5894" max="5894" width="9.5703125" style="103" customWidth="1"/>
    <col min="5895" max="5895" width="10" style="103" customWidth="1"/>
    <col min="5896" max="5896" width="10.7109375" style="103" customWidth="1"/>
    <col min="5897" max="5897" width="11.140625" style="103" customWidth="1"/>
    <col min="5898" max="5898" width="11" style="103" customWidth="1"/>
    <col min="5899" max="5899" width="10.85546875" style="103" customWidth="1"/>
    <col min="5900" max="5900" width="10.42578125" style="103" customWidth="1"/>
    <col min="5901" max="5901" width="11.5703125" style="103" customWidth="1"/>
    <col min="5902" max="5906" width="0" style="103" hidden="1" customWidth="1"/>
    <col min="5907" max="5907" width="9.140625" style="103"/>
    <col min="5908" max="5908" width="10.85546875" style="103" bestFit="1" customWidth="1"/>
    <col min="5909" max="5909" width="9.28515625" style="103" bestFit="1" customWidth="1"/>
    <col min="5910" max="5910" width="10" style="103" bestFit="1" customWidth="1"/>
    <col min="5911" max="5911" width="10.85546875" style="103" bestFit="1" customWidth="1"/>
    <col min="5912" max="6144" width="9.140625" style="103"/>
    <col min="6145" max="6145" width="6.28515625" style="103" customWidth="1"/>
    <col min="6146" max="6146" width="12.7109375" style="103" customWidth="1"/>
    <col min="6147" max="6147" width="27.85546875" style="103" customWidth="1"/>
    <col min="6148" max="6148" width="11.42578125" style="103" customWidth="1"/>
    <col min="6149" max="6149" width="9.7109375" style="103" customWidth="1"/>
    <col min="6150" max="6150" width="9.5703125" style="103" customWidth="1"/>
    <col min="6151" max="6151" width="10" style="103" customWidth="1"/>
    <col min="6152" max="6152" width="10.7109375" style="103" customWidth="1"/>
    <col min="6153" max="6153" width="11.140625" style="103" customWidth="1"/>
    <col min="6154" max="6154" width="11" style="103" customWidth="1"/>
    <col min="6155" max="6155" width="10.85546875" style="103" customWidth="1"/>
    <col min="6156" max="6156" width="10.42578125" style="103" customWidth="1"/>
    <col min="6157" max="6157" width="11.5703125" style="103" customWidth="1"/>
    <col min="6158" max="6162" width="0" style="103" hidden="1" customWidth="1"/>
    <col min="6163" max="6163" width="9.140625" style="103"/>
    <col min="6164" max="6164" width="10.85546875" style="103" bestFit="1" customWidth="1"/>
    <col min="6165" max="6165" width="9.28515625" style="103" bestFit="1" customWidth="1"/>
    <col min="6166" max="6166" width="10" style="103" bestFit="1" customWidth="1"/>
    <col min="6167" max="6167" width="10.85546875" style="103" bestFit="1" customWidth="1"/>
    <col min="6168" max="6400" width="9.140625" style="103"/>
    <col min="6401" max="6401" width="6.28515625" style="103" customWidth="1"/>
    <col min="6402" max="6402" width="12.7109375" style="103" customWidth="1"/>
    <col min="6403" max="6403" width="27.85546875" style="103" customWidth="1"/>
    <col min="6404" max="6404" width="11.42578125" style="103" customWidth="1"/>
    <col min="6405" max="6405" width="9.7109375" style="103" customWidth="1"/>
    <col min="6406" max="6406" width="9.5703125" style="103" customWidth="1"/>
    <col min="6407" max="6407" width="10" style="103" customWidth="1"/>
    <col min="6408" max="6408" width="10.7109375" style="103" customWidth="1"/>
    <col min="6409" max="6409" width="11.140625" style="103" customWidth="1"/>
    <col min="6410" max="6410" width="11" style="103" customWidth="1"/>
    <col min="6411" max="6411" width="10.85546875" style="103" customWidth="1"/>
    <col min="6412" max="6412" width="10.42578125" style="103" customWidth="1"/>
    <col min="6413" max="6413" width="11.5703125" style="103" customWidth="1"/>
    <col min="6414" max="6418" width="0" style="103" hidden="1" customWidth="1"/>
    <col min="6419" max="6419" width="9.140625" style="103"/>
    <col min="6420" max="6420" width="10.85546875" style="103" bestFit="1" customWidth="1"/>
    <col min="6421" max="6421" width="9.28515625" style="103" bestFit="1" customWidth="1"/>
    <col min="6422" max="6422" width="10" style="103" bestFit="1" customWidth="1"/>
    <col min="6423" max="6423" width="10.85546875" style="103" bestFit="1" customWidth="1"/>
    <col min="6424" max="6656" width="9.140625" style="103"/>
    <col min="6657" max="6657" width="6.28515625" style="103" customWidth="1"/>
    <col min="6658" max="6658" width="12.7109375" style="103" customWidth="1"/>
    <col min="6659" max="6659" width="27.85546875" style="103" customWidth="1"/>
    <col min="6660" max="6660" width="11.42578125" style="103" customWidth="1"/>
    <col min="6661" max="6661" width="9.7109375" style="103" customWidth="1"/>
    <col min="6662" max="6662" width="9.5703125" style="103" customWidth="1"/>
    <col min="6663" max="6663" width="10" style="103" customWidth="1"/>
    <col min="6664" max="6664" width="10.7109375" style="103" customWidth="1"/>
    <col min="6665" max="6665" width="11.140625" style="103" customWidth="1"/>
    <col min="6666" max="6666" width="11" style="103" customWidth="1"/>
    <col min="6667" max="6667" width="10.85546875" style="103" customWidth="1"/>
    <col min="6668" max="6668" width="10.42578125" style="103" customWidth="1"/>
    <col min="6669" max="6669" width="11.5703125" style="103" customWidth="1"/>
    <col min="6670" max="6674" width="0" style="103" hidden="1" customWidth="1"/>
    <col min="6675" max="6675" width="9.140625" style="103"/>
    <col min="6676" max="6676" width="10.85546875" style="103" bestFit="1" customWidth="1"/>
    <col min="6677" max="6677" width="9.28515625" style="103" bestFit="1" customWidth="1"/>
    <col min="6678" max="6678" width="10" style="103" bestFit="1" customWidth="1"/>
    <col min="6679" max="6679" width="10.85546875" style="103" bestFit="1" customWidth="1"/>
    <col min="6680" max="6912" width="9.140625" style="103"/>
    <col min="6913" max="6913" width="6.28515625" style="103" customWidth="1"/>
    <col min="6914" max="6914" width="12.7109375" style="103" customWidth="1"/>
    <col min="6915" max="6915" width="27.85546875" style="103" customWidth="1"/>
    <col min="6916" max="6916" width="11.42578125" style="103" customWidth="1"/>
    <col min="6917" max="6917" width="9.7109375" style="103" customWidth="1"/>
    <col min="6918" max="6918" width="9.5703125" style="103" customWidth="1"/>
    <col min="6919" max="6919" width="10" style="103" customWidth="1"/>
    <col min="6920" max="6920" width="10.7109375" style="103" customWidth="1"/>
    <col min="6921" max="6921" width="11.140625" style="103" customWidth="1"/>
    <col min="6922" max="6922" width="11" style="103" customWidth="1"/>
    <col min="6923" max="6923" width="10.85546875" style="103" customWidth="1"/>
    <col min="6924" max="6924" width="10.42578125" style="103" customWidth="1"/>
    <col min="6925" max="6925" width="11.5703125" style="103" customWidth="1"/>
    <col min="6926" max="6930" width="0" style="103" hidden="1" customWidth="1"/>
    <col min="6931" max="6931" width="9.140625" style="103"/>
    <col min="6932" max="6932" width="10.85546875" style="103" bestFit="1" customWidth="1"/>
    <col min="6933" max="6933" width="9.28515625" style="103" bestFit="1" customWidth="1"/>
    <col min="6934" max="6934" width="10" style="103" bestFit="1" customWidth="1"/>
    <col min="6935" max="6935" width="10.85546875" style="103" bestFit="1" customWidth="1"/>
    <col min="6936" max="7168" width="9.140625" style="103"/>
    <col min="7169" max="7169" width="6.28515625" style="103" customWidth="1"/>
    <col min="7170" max="7170" width="12.7109375" style="103" customWidth="1"/>
    <col min="7171" max="7171" width="27.85546875" style="103" customWidth="1"/>
    <col min="7172" max="7172" width="11.42578125" style="103" customWidth="1"/>
    <col min="7173" max="7173" width="9.7109375" style="103" customWidth="1"/>
    <col min="7174" max="7174" width="9.5703125" style="103" customWidth="1"/>
    <col min="7175" max="7175" width="10" style="103" customWidth="1"/>
    <col min="7176" max="7176" width="10.7109375" style="103" customWidth="1"/>
    <col min="7177" max="7177" width="11.140625" style="103" customWidth="1"/>
    <col min="7178" max="7178" width="11" style="103" customWidth="1"/>
    <col min="7179" max="7179" width="10.85546875" style="103" customWidth="1"/>
    <col min="7180" max="7180" width="10.42578125" style="103" customWidth="1"/>
    <col min="7181" max="7181" width="11.5703125" style="103" customWidth="1"/>
    <col min="7182" max="7186" width="0" style="103" hidden="1" customWidth="1"/>
    <col min="7187" max="7187" width="9.140625" style="103"/>
    <col min="7188" max="7188" width="10.85546875" style="103" bestFit="1" customWidth="1"/>
    <col min="7189" max="7189" width="9.28515625" style="103" bestFit="1" customWidth="1"/>
    <col min="7190" max="7190" width="10" style="103" bestFit="1" customWidth="1"/>
    <col min="7191" max="7191" width="10.85546875" style="103" bestFit="1" customWidth="1"/>
    <col min="7192" max="7424" width="9.140625" style="103"/>
    <col min="7425" max="7425" width="6.28515625" style="103" customWidth="1"/>
    <col min="7426" max="7426" width="12.7109375" style="103" customWidth="1"/>
    <col min="7427" max="7427" width="27.85546875" style="103" customWidth="1"/>
    <col min="7428" max="7428" width="11.42578125" style="103" customWidth="1"/>
    <col min="7429" max="7429" width="9.7109375" style="103" customWidth="1"/>
    <col min="7430" max="7430" width="9.5703125" style="103" customWidth="1"/>
    <col min="7431" max="7431" width="10" style="103" customWidth="1"/>
    <col min="7432" max="7432" width="10.7109375" style="103" customWidth="1"/>
    <col min="7433" max="7433" width="11.140625" style="103" customWidth="1"/>
    <col min="7434" max="7434" width="11" style="103" customWidth="1"/>
    <col min="7435" max="7435" width="10.85546875" style="103" customWidth="1"/>
    <col min="7436" max="7436" width="10.42578125" style="103" customWidth="1"/>
    <col min="7437" max="7437" width="11.5703125" style="103" customWidth="1"/>
    <col min="7438" max="7442" width="0" style="103" hidden="1" customWidth="1"/>
    <col min="7443" max="7443" width="9.140625" style="103"/>
    <col min="7444" max="7444" width="10.85546875" style="103" bestFit="1" customWidth="1"/>
    <col min="7445" max="7445" width="9.28515625" style="103" bestFit="1" customWidth="1"/>
    <col min="7446" max="7446" width="10" style="103" bestFit="1" customWidth="1"/>
    <col min="7447" max="7447" width="10.85546875" style="103" bestFit="1" customWidth="1"/>
    <col min="7448" max="7680" width="9.140625" style="103"/>
    <col min="7681" max="7681" width="6.28515625" style="103" customWidth="1"/>
    <col min="7682" max="7682" width="12.7109375" style="103" customWidth="1"/>
    <col min="7683" max="7683" width="27.85546875" style="103" customWidth="1"/>
    <col min="7684" max="7684" width="11.42578125" style="103" customWidth="1"/>
    <col min="7685" max="7685" width="9.7109375" style="103" customWidth="1"/>
    <col min="7686" max="7686" width="9.5703125" style="103" customWidth="1"/>
    <col min="7687" max="7687" width="10" style="103" customWidth="1"/>
    <col min="7688" max="7688" width="10.7109375" style="103" customWidth="1"/>
    <col min="7689" max="7689" width="11.140625" style="103" customWidth="1"/>
    <col min="7690" max="7690" width="11" style="103" customWidth="1"/>
    <col min="7691" max="7691" width="10.85546875" style="103" customWidth="1"/>
    <col min="7692" max="7692" width="10.42578125" style="103" customWidth="1"/>
    <col min="7693" max="7693" width="11.5703125" style="103" customWidth="1"/>
    <col min="7694" max="7698" width="0" style="103" hidden="1" customWidth="1"/>
    <col min="7699" max="7699" width="9.140625" style="103"/>
    <col min="7700" max="7700" width="10.85546875" style="103" bestFit="1" customWidth="1"/>
    <col min="7701" max="7701" width="9.28515625" style="103" bestFit="1" customWidth="1"/>
    <col min="7702" max="7702" width="10" style="103" bestFit="1" customWidth="1"/>
    <col min="7703" max="7703" width="10.85546875" style="103" bestFit="1" customWidth="1"/>
    <col min="7704" max="7936" width="9.140625" style="103"/>
    <col min="7937" max="7937" width="6.28515625" style="103" customWidth="1"/>
    <col min="7938" max="7938" width="12.7109375" style="103" customWidth="1"/>
    <col min="7939" max="7939" width="27.85546875" style="103" customWidth="1"/>
    <col min="7940" max="7940" width="11.42578125" style="103" customWidth="1"/>
    <col min="7941" max="7941" width="9.7109375" style="103" customWidth="1"/>
    <col min="7942" max="7942" width="9.5703125" style="103" customWidth="1"/>
    <col min="7943" max="7943" width="10" style="103" customWidth="1"/>
    <col min="7944" max="7944" width="10.7109375" style="103" customWidth="1"/>
    <col min="7945" max="7945" width="11.140625" style="103" customWidth="1"/>
    <col min="7946" max="7946" width="11" style="103" customWidth="1"/>
    <col min="7947" max="7947" width="10.85546875" style="103" customWidth="1"/>
    <col min="7948" max="7948" width="10.42578125" style="103" customWidth="1"/>
    <col min="7949" max="7949" width="11.5703125" style="103" customWidth="1"/>
    <col min="7950" max="7954" width="0" style="103" hidden="1" customWidth="1"/>
    <col min="7955" max="7955" width="9.140625" style="103"/>
    <col min="7956" max="7956" width="10.85546875" style="103" bestFit="1" customWidth="1"/>
    <col min="7957" max="7957" width="9.28515625" style="103" bestFit="1" customWidth="1"/>
    <col min="7958" max="7958" width="10" style="103" bestFit="1" customWidth="1"/>
    <col min="7959" max="7959" width="10.85546875" style="103" bestFit="1" customWidth="1"/>
    <col min="7960" max="8192" width="9.140625" style="103"/>
    <col min="8193" max="8193" width="6.28515625" style="103" customWidth="1"/>
    <col min="8194" max="8194" width="12.7109375" style="103" customWidth="1"/>
    <col min="8195" max="8195" width="27.85546875" style="103" customWidth="1"/>
    <col min="8196" max="8196" width="11.42578125" style="103" customWidth="1"/>
    <col min="8197" max="8197" width="9.7109375" style="103" customWidth="1"/>
    <col min="8198" max="8198" width="9.5703125" style="103" customWidth="1"/>
    <col min="8199" max="8199" width="10" style="103" customWidth="1"/>
    <col min="8200" max="8200" width="10.7109375" style="103" customWidth="1"/>
    <col min="8201" max="8201" width="11.140625" style="103" customWidth="1"/>
    <col min="8202" max="8202" width="11" style="103" customWidth="1"/>
    <col min="8203" max="8203" width="10.85546875" style="103" customWidth="1"/>
    <col min="8204" max="8204" width="10.42578125" style="103" customWidth="1"/>
    <col min="8205" max="8205" width="11.5703125" style="103" customWidth="1"/>
    <col min="8206" max="8210" width="0" style="103" hidden="1" customWidth="1"/>
    <col min="8211" max="8211" width="9.140625" style="103"/>
    <col min="8212" max="8212" width="10.85546875" style="103" bestFit="1" customWidth="1"/>
    <col min="8213" max="8213" width="9.28515625" style="103" bestFit="1" customWidth="1"/>
    <col min="8214" max="8214" width="10" style="103" bestFit="1" customWidth="1"/>
    <col min="8215" max="8215" width="10.85546875" style="103" bestFit="1" customWidth="1"/>
    <col min="8216" max="8448" width="9.140625" style="103"/>
    <col min="8449" max="8449" width="6.28515625" style="103" customWidth="1"/>
    <col min="8450" max="8450" width="12.7109375" style="103" customWidth="1"/>
    <col min="8451" max="8451" width="27.85546875" style="103" customWidth="1"/>
    <col min="8452" max="8452" width="11.42578125" style="103" customWidth="1"/>
    <col min="8453" max="8453" width="9.7109375" style="103" customWidth="1"/>
    <col min="8454" max="8454" width="9.5703125" style="103" customWidth="1"/>
    <col min="8455" max="8455" width="10" style="103" customWidth="1"/>
    <col min="8456" max="8456" width="10.7109375" style="103" customWidth="1"/>
    <col min="8457" max="8457" width="11.140625" style="103" customWidth="1"/>
    <col min="8458" max="8458" width="11" style="103" customWidth="1"/>
    <col min="8459" max="8459" width="10.85546875" style="103" customWidth="1"/>
    <col min="8460" max="8460" width="10.42578125" style="103" customWidth="1"/>
    <col min="8461" max="8461" width="11.5703125" style="103" customWidth="1"/>
    <col min="8462" max="8466" width="0" style="103" hidden="1" customWidth="1"/>
    <col min="8467" max="8467" width="9.140625" style="103"/>
    <col min="8468" max="8468" width="10.85546875" style="103" bestFit="1" customWidth="1"/>
    <col min="8469" max="8469" width="9.28515625" style="103" bestFit="1" customWidth="1"/>
    <col min="8470" max="8470" width="10" style="103" bestFit="1" customWidth="1"/>
    <col min="8471" max="8471" width="10.85546875" style="103" bestFit="1" customWidth="1"/>
    <col min="8472" max="8704" width="9.140625" style="103"/>
    <col min="8705" max="8705" width="6.28515625" style="103" customWidth="1"/>
    <col min="8706" max="8706" width="12.7109375" style="103" customWidth="1"/>
    <col min="8707" max="8707" width="27.85546875" style="103" customWidth="1"/>
    <col min="8708" max="8708" width="11.42578125" style="103" customWidth="1"/>
    <col min="8709" max="8709" width="9.7109375" style="103" customWidth="1"/>
    <col min="8710" max="8710" width="9.5703125" style="103" customWidth="1"/>
    <col min="8711" max="8711" width="10" style="103" customWidth="1"/>
    <col min="8712" max="8712" width="10.7109375" style="103" customWidth="1"/>
    <col min="8713" max="8713" width="11.140625" style="103" customWidth="1"/>
    <col min="8714" max="8714" width="11" style="103" customWidth="1"/>
    <col min="8715" max="8715" width="10.85546875" style="103" customWidth="1"/>
    <col min="8716" max="8716" width="10.42578125" style="103" customWidth="1"/>
    <col min="8717" max="8717" width="11.5703125" style="103" customWidth="1"/>
    <col min="8718" max="8722" width="0" style="103" hidden="1" customWidth="1"/>
    <col min="8723" max="8723" width="9.140625" style="103"/>
    <col min="8724" max="8724" width="10.85546875" style="103" bestFit="1" customWidth="1"/>
    <col min="8725" max="8725" width="9.28515625" style="103" bestFit="1" customWidth="1"/>
    <col min="8726" max="8726" width="10" style="103" bestFit="1" customWidth="1"/>
    <col min="8727" max="8727" width="10.85546875" style="103" bestFit="1" customWidth="1"/>
    <col min="8728" max="8960" width="9.140625" style="103"/>
    <col min="8961" max="8961" width="6.28515625" style="103" customWidth="1"/>
    <col min="8962" max="8962" width="12.7109375" style="103" customWidth="1"/>
    <col min="8963" max="8963" width="27.85546875" style="103" customWidth="1"/>
    <col min="8964" max="8964" width="11.42578125" style="103" customWidth="1"/>
    <col min="8965" max="8965" width="9.7109375" style="103" customWidth="1"/>
    <col min="8966" max="8966" width="9.5703125" style="103" customWidth="1"/>
    <col min="8967" max="8967" width="10" style="103" customWidth="1"/>
    <col min="8968" max="8968" width="10.7109375" style="103" customWidth="1"/>
    <col min="8969" max="8969" width="11.140625" style="103" customWidth="1"/>
    <col min="8970" max="8970" width="11" style="103" customWidth="1"/>
    <col min="8971" max="8971" width="10.85546875" style="103" customWidth="1"/>
    <col min="8972" max="8972" width="10.42578125" style="103" customWidth="1"/>
    <col min="8973" max="8973" width="11.5703125" style="103" customWidth="1"/>
    <col min="8974" max="8978" width="0" style="103" hidden="1" customWidth="1"/>
    <col min="8979" max="8979" width="9.140625" style="103"/>
    <col min="8980" max="8980" width="10.85546875" style="103" bestFit="1" customWidth="1"/>
    <col min="8981" max="8981" width="9.28515625" style="103" bestFit="1" customWidth="1"/>
    <col min="8982" max="8982" width="10" style="103" bestFit="1" customWidth="1"/>
    <col min="8983" max="8983" width="10.85546875" style="103" bestFit="1" customWidth="1"/>
    <col min="8984" max="9216" width="9.140625" style="103"/>
    <col min="9217" max="9217" width="6.28515625" style="103" customWidth="1"/>
    <col min="9218" max="9218" width="12.7109375" style="103" customWidth="1"/>
    <col min="9219" max="9219" width="27.85546875" style="103" customWidth="1"/>
    <col min="9220" max="9220" width="11.42578125" style="103" customWidth="1"/>
    <col min="9221" max="9221" width="9.7109375" style="103" customWidth="1"/>
    <col min="9222" max="9222" width="9.5703125" style="103" customWidth="1"/>
    <col min="9223" max="9223" width="10" style="103" customWidth="1"/>
    <col min="9224" max="9224" width="10.7109375" style="103" customWidth="1"/>
    <col min="9225" max="9225" width="11.140625" style="103" customWidth="1"/>
    <col min="9226" max="9226" width="11" style="103" customWidth="1"/>
    <col min="9227" max="9227" width="10.85546875" style="103" customWidth="1"/>
    <col min="9228" max="9228" width="10.42578125" style="103" customWidth="1"/>
    <col min="9229" max="9229" width="11.5703125" style="103" customWidth="1"/>
    <col min="9230" max="9234" width="0" style="103" hidden="1" customWidth="1"/>
    <col min="9235" max="9235" width="9.140625" style="103"/>
    <col min="9236" max="9236" width="10.85546875" style="103" bestFit="1" customWidth="1"/>
    <col min="9237" max="9237" width="9.28515625" style="103" bestFit="1" customWidth="1"/>
    <col min="9238" max="9238" width="10" style="103" bestFit="1" customWidth="1"/>
    <col min="9239" max="9239" width="10.85546875" style="103" bestFit="1" customWidth="1"/>
    <col min="9240" max="9472" width="9.140625" style="103"/>
    <col min="9473" max="9473" width="6.28515625" style="103" customWidth="1"/>
    <col min="9474" max="9474" width="12.7109375" style="103" customWidth="1"/>
    <col min="9475" max="9475" width="27.85546875" style="103" customWidth="1"/>
    <col min="9476" max="9476" width="11.42578125" style="103" customWidth="1"/>
    <col min="9477" max="9477" width="9.7109375" style="103" customWidth="1"/>
    <col min="9478" max="9478" width="9.5703125" style="103" customWidth="1"/>
    <col min="9479" max="9479" width="10" style="103" customWidth="1"/>
    <col min="9480" max="9480" width="10.7109375" style="103" customWidth="1"/>
    <col min="9481" max="9481" width="11.140625" style="103" customWidth="1"/>
    <col min="9482" max="9482" width="11" style="103" customWidth="1"/>
    <col min="9483" max="9483" width="10.85546875" style="103" customWidth="1"/>
    <col min="9484" max="9484" width="10.42578125" style="103" customWidth="1"/>
    <col min="9485" max="9485" width="11.5703125" style="103" customWidth="1"/>
    <col min="9486" max="9490" width="0" style="103" hidden="1" customWidth="1"/>
    <col min="9491" max="9491" width="9.140625" style="103"/>
    <col min="9492" max="9492" width="10.85546875" style="103" bestFit="1" customWidth="1"/>
    <col min="9493" max="9493" width="9.28515625" style="103" bestFit="1" customWidth="1"/>
    <col min="9494" max="9494" width="10" style="103" bestFit="1" customWidth="1"/>
    <col min="9495" max="9495" width="10.85546875" style="103" bestFit="1" customWidth="1"/>
    <col min="9496" max="9728" width="9.140625" style="103"/>
    <col min="9729" max="9729" width="6.28515625" style="103" customWidth="1"/>
    <col min="9730" max="9730" width="12.7109375" style="103" customWidth="1"/>
    <col min="9731" max="9731" width="27.85546875" style="103" customWidth="1"/>
    <col min="9732" max="9732" width="11.42578125" style="103" customWidth="1"/>
    <col min="9733" max="9733" width="9.7109375" style="103" customWidth="1"/>
    <col min="9734" max="9734" width="9.5703125" style="103" customWidth="1"/>
    <col min="9735" max="9735" width="10" style="103" customWidth="1"/>
    <col min="9736" max="9736" width="10.7109375" style="103" customWidth="1"/>
    <col min="9737" max="9737" width="11.140625" style="103" customWidth="1"/>
    <col min="9738" max="9738" width="11" style="103" customWidth="1"/>
    <col min="9739" max="9739" width="10.85546875" style="103" customWidth="1"/>
    <col min="9740" max="9740" width="10.42578125" style="103" customWidth="1"/>
    <col min="9741" max="9741" width="11.5703125" style="103" customWidth="1"/>
    <col min="9742" max="9746" width="0" style="103" hidden="1" customWidth="1"/>
    <col min="9747" max="9747" width="9.140625" style="103"/>
    <col min="9748" max="9748" width="10.85546875" style="103" bestFit="1" customWidth="1"/>
    <col min="9749" max="9749" width="9.28515625" style="103" bestFit="1" customWidth="1"/>
    <col min="9750" max="9750" width="10" style="103" bestFit="1" customWidth="1"/>
    <col min="9751" max="9751" width="10.85546875" style="103" bestFit="1" customWidth="1"/>
    <col min="9752" max="9984" width="9.140625" style="103"/>
    <col min="9985" max="9985" width="6.28515625" style="103" customWidth="1"/>
    <col min="9986" max="9986" width="12.7109375" style="103" customWidth="1"/>
    <col min="9987" max="9987" width="27.85546875" style="103" customWidth="1"/>
    <col min="9988" max="9988" width="11.42578125" style="103" customWidth="1"/>
    <col min="9989" max="9989" width="9.7109375" style="103" customWidth="1"/>
    <col min="9990" max="9990" width="9.5703125" style="103" customWidth="1"/>
    <col min="9991" max="9991" width="10" style="103" customWidth="1"/>
    <col min="9992" max="9992" width="10.7109375" style="103" customWidth="1"/>
    <col min="9993" max="9993" width="11.140625" style="103" customWidth="1"/>
    <col min="9994" max="9994" width="11" style="103" customWidth="1"/>
    <col min="9995" max="9995" width="10.85546875" style="103" customWidth="1"/>
    <col min="9996" max="9996" width="10.42578125" style="103" customWidth="1"/>
    <col min="9997" max="9997" width="11.5703125" style="103" customWidth="1"/>
    <col min="9998" max="10002" width="0" style="103" hidden="1" customWidth="1"/>
    <col min="10003" max="10003" width="9.140625" style="103"/>
    <col min="10004" max="10004" width="10.85546875" style="103" bestFit="1" customWidth="1"/>
    <col min="10005" max="10005" width="9.28515625" style="103" bestFit="1" customWidth="1"/>
    <col min="10006" max="10006" width="10" style="103" bestFit="1" customWidth="1"/>
    <col min="10007" max="10007" width="10.85546875" style="103" bestFit="1" customWidth="1"/>
    <col min="10008" max="10240" width="9.140625" style="103"/>
    <col min="10241" max="10241" width="6.28515625" style="103" customWidth="1"/>
    <col min="10242" max="10242" width="12.7109375" style="103" customWidth="1"/>
    <col min="10243" max="10243" width="27.85546875" style="103" customWidth="1"/>
    <col min="10244" max="10244" width="11.42578125" style="103" customWidth="1"/>
    <col min="10245" max="10245" width="9.7109375" style="103" customWidth="1"/>
    <col min="10246" max="10246" width="9.5703125" style="103" customWidth="1"/>
    <col min="10247" max="10247" width="10" style="103" customWidth="1"/>
    <col min="10248" max="10248" width="10.7109375" style="103" customWidth="1"/>
    <col min="10249" max="10249" width="11.140625" style="103" customWidth="1"/>
    <col min="10250" max="10250" width="11" style="103" customWidth="1"/>
    <col min="10251" max="10251" width="10.85546875" style="103" customWidth="1"/>
    <col min="10252" max="10252" width="10.42578125" style="103" customWidth="1"/>
    <col min="10253" max="10253" width="11.5703125" style="103" customWidth="1"/>
    <col min="10254" max="10258" width="0" style="103" hidden="1" customWidth="1"/>
    <col min="10259" max="10259" width="9.140625" style="103"/>
    <col min="10260" max="10260" width="10.85546875" style="103" bestFit="1" customWidth="1"/>
    <col min="10261" max="10261" width="9.28515625" style="103" bestFit="1" customWidth="1"/>
    <col min="10262" max="10262" width="10" style="103" bestFit="1" customWidth="1"/>
    <col min="10263" max="10263" width="10.85546875" style="103" bestFit="1" customWidth="1"/>
    <col min="10264" max="10496" width="9.140625" style="103"/>
    <col min="10497" max="10497" width="6.28515625" style="103" customWidth="1"/>
    <col min="10498" max="10498" width="12.7109375" style="103" customWidth="1"/>
    <col min="10499" max="10499" width="27.85546875" style="103" customWidth="1"/>
    <col min="10500" max="10500" width="11.42578125" style="103" customWidth="1"/>
    <col min="10501" max="10501" width="9.7109375" style="103" customWidth="1"/>
    <col min="10502" max="10502" width="9.5703125" style="103" customWidth="1"/>
    <col min="10503" max="10503" width="10" style="103" customWidth="1"/>
    <col min="10504" max="10504" width="10.7109375" style="103" customWidth="1"/>
    <col min="10505" max="10505" width="11.140625" style="103" customWidth="1"/>
    <col min="10506" max="10506" width="11" style="103" customWidth="1"/>
    <col min="10507" max="10507" width="10.85546875" style="103" customWidth="1"/>
    <col min="10508" max="10508" width="10.42578125" style="103" customWidth="1"/>
    <col min="10509" max="10509" width="11.5703125" style="103" customWidth="1"/>
    <col min="10510" max="10514" width="0" style="103" hidden="1" customWidth="1"/>
    <col min="10515" max="10515" width="9.140625" style="103"/>
    <col min="10516" max="10516" width="10.85546875" style="103" bestFit="1" customWidth="1"/>
    <col min="10517" max="10517" width="9.28515625" style="103" bestFit="1" customWidth="1"/>
    <col min="10518" max="10518" width="10" style="103" bestFit="1" customWidth="1"/>
    <col min="10519" max="10519" width="10.85546875" style="103" bestFit="1" customWidth="1"/>
    <col min="10520" max="10752" width="9.140625" style="103"/>
    <col min="10753" max="10753" width="6.28515625" style="103" customWidth="1"/>
    <col min="10754" max="10754" width="12.7109375" style="103" customWidth="1"/>
    <col min="10755" max="10755" width="27.85546875" style="103" customWidth="1"/>
    <col min="10756" max="10756" width="11.42578125" style="103" customWidth="1"/>
    <col min="10757" max="10757" width="9.7109375" style="103" customWidth="1"/>
    <col min="10758" max="10758" width="9.5703125" style="103" customWidth="1"/>
    <col min="10759" max="10759" width="10" style="103" customWidth="1"/>
    <col min="10760" max="10760" width="10.7109375" style="103" customWidth="1"/>
    <col min="10761" max="10761" width="11.140625" style="103" customWidth="1"/>
    <col min="10762" max="10762" width="11" style="103" customWidth="1"/>
    <col min="10763" max="10763" width="10.85546875" style="103" customWidth="1"/>
    <col min="10764" max="10764" width="10.42578125" style="103" customWidth="1"/>
    <col min="10765" max="10765" width="11.5703125" style="103" customWidth="1"/>
    <col min="10766" max="10770" width="0" style="103" hidden="1" customWidth="1"/>
    <col min="10771" max="10771" width="9.140625" style="103"/>
    <col min="10772" max="10772" width="10.85546875" style="103" bestFit="1" customWidth="1"/>
    <col min="10773" max="10773" width="9.28515625" style="103" bestFit="1" customWidth="1"/>
    <col min="10774" max="10774" width="10" style="103" bestFit="1" customWidth="1"/>
    <col min="10775" max="10775" width="10.85546875" style="103" bestFit="1" customWidth="1"/>
    <col min="10776" max="11008" width="9.140625" style="103"/>
    <col min="11009" max="11009" width="6.28515625" style="103" customWidth="1"/>
    <col min="11010" max="11010" width="12.7109375" style="103" customWidth="1"/>
    <col min="11011" max="11011" width="27.85546875" style="103" customWidth="1"/>
    <col min="11012" max="11012" width="11.42578125" style="103" customWidth="1"/>
    <col min="11013" max="11013" width="9.7109375" style="103" customWidth="1"/>
    <col min="11014" max="11014" width="9.5703125" style="103" customWidth="1"/>
    <col min="11015" max="11015" width="10" style="103" customWidth="1"/>
    <col min="11016" max="11016" width="10.7109375" style="103" customWidth="1"/>
    <col min="11017" max="11017" width="11.140625" style="103" customWidth="1"/>
    <col min="11018" max="11018" width="11" style="103" customWidth="1"/>
    <col min="11019" max="11019" width="10.85546875" style="103" customWidth="1"/>
    <col min="11020" max="11020" width="10.42578125" style="103" customWidth="1"/>
    <col min="11021" max="11021" width="11.5703125" style="103" customWidth="1"/>
    <col min="11022" max="11026" width="0" style="103" hidden="1" customWidth="1"/>
    <col min="11027" max="11027" width="9.140625" style="103"/>
    <col min="11028" max="11028" width="10.85546875" style="103" bestFit="1" customWidth="1"/>
    <col min="11029" max="11029" width="9.28515625" style="103" bestFit="1" customWidth="1"/>
    <col min="11030" max="11030" width="10" style="103" bestFit="1" customWidth="1"/>
    <col min="11031" max="11031" width="10.85546875" style="103" bestFit="1" customWidth="1"/>
    <col min="11032" max="11264" width="9.140625" style="103"/>
    <col min="11265" max="11265" width="6.28515625" style="103" customWidth="1"/>
    <col min="11266" max="11266" width="12.7109375" style="103" customWidth="1"/>
    <col min="11267" max="11267" width="27.85546875" style="103" customWidth="1"/>
    <col min="11268" max="11268" width="11.42578125" style="103" customWidth="1"/>
    <col min="11269" max="11269" width="9.7109375" style="103" customWidth="1"/>
    <col min="11270" max="11270" width="9.5703125" style="103" customWidth="1"/>
    <col min="11271" max="11271" width="10" style="103" customWidth="1"/>
    <col min="11272" max="11272" width="10.7109375" style="103" customWidth="1"/>
    <col min="11273" max="11273" width="11.140625" style="103" customWidth="1"/>
    <col min="11274" max="11274" width="11" style="103" customWidth="1"/>
    <col min="11275" max="11275" width="10.85546875" style="103" customWidth="1"/>
    <col min="11276" max="11276" width="10.42578125" style="103" customWidth="1"/>
    <col min="11277" max="11277" width="11.5703125" style="103" customWidth="1"/>
    <col min="11278" max="11282" width="0" style="103" hidden="1" customWidth="1"/>
    <col min="11283" max="11283" width="9.140625" style="103"/>
    <col min="11284" max="11284" width="10.85546875" style="103" bestFit="1" customWidth="1"/>
    <col min="11285" max="11285" width="9.28515625" style="103" bestFit="1" customWidth="1"/>
    <col min="11286" max="11286" width="10" style="103" bestFit="1" customWidth="1"/>
    <col min="11287" max="11287" width="10.85546875" style="103" bestFit="1" customWidth="1"/>
    <col min="11288" max="11520" width="9.140625" style="103"/>
    <col min="11521" max="11521" width="6.28515625" style="103" customWidth="1"/>
    <col min="11522" max="11522" width="12.7109375" style="103" customWidth="1"/>
    <col min="11523" max="11523" width="27.85546875" style="103" customWidth="1"/>
    <col min="11524" max="11524" width="11.42578125" style="103" customWidth="1"/>
    <col min="11525" max="11525" width="9.7109375" style="103" customWidth="1"/>
    <col min="11526" max="11526" width="9.5703125" style="103" customWidth="1"/>
    <col min="11527" max="11527" width="10" style="103" customWidth="1"/>
    <col min="11528" max="11528" width="10.7109375" style="103" customWidth="1"/>
    <col min="11529" max="11529" width="11.140625" style="103" customWidth="1"/>
    <col min="11530" max="11530" width="11" style="103" customWidth="1"/>
    <col min="11531" max="11531" width="10.85546875" style="103" customWidth="1"/>
    <col min="11532" max="11532" width="10.42578125" style="103" customWidth="1"/>
    <col min="11533" max="11533" width="11.5703125" style="103" customWidth="1"/>
    <col min="11534" max="11538" width="0" style="103" hidden="1" customWidth="1"/>
    <col min="11539" max="11539" width="9.140625" style="103"/>
    <col min="11540" max="11540" width="10.85546875" style="103" bestFit="1" customWidth="1"/>
    <col min="11541" max="11541" width="9.28515625" style="103" bestFit="1" customWidth="1"/>
    <col min="11542" max="11542" width="10" style="103" bestFit="1" customWidth="1"/>
    <col min="11543" max="11543" width="10.85546875" style="103" bestFit="1" customWidth="1"/>
    <col min="11544" max="11776" width="9.140625" style="103"/>
    <col min="11777" max="11777" width="6.28515625" style="103" customWidth="1"/>
    <col min="11778" max="11778" width="12.7109375" style="103" customWidth="1"/>
    <col min="11779" max="11779" width="27.85546875" style="103" customWidth="1"/>
    <col min="11780" max="11780" width="11.42578125" style="103" customWidth="1"/>
    <col min="11781" max="11781" width="9.7109375" style="103" customWidth="1"/>
    <col min="11782" max="11782" width="9.5703125" style="103" customWidth="1"/>
    <col min="11783" max="11783" width="10" style="103" customWidth="1"/>
    <col min="11784" max="11784" width="10.7109375" style="103" customWidth="1"/>
    <col min="11785" max="11785" width="11.140625" style="103" customWidth="1"/>
    <col min="11786" max="11786" width="11" style="103" customWidth="1"/>
    <col min="11787" max="11787" width="10.85546875" style="103" customWidth="1"/>
    <col min="11788" max="11788" width="10.42578125" style="103" customWidth="1"/>
    <col min="11789" max="11789" width="11.5703125" style="103" customWidth="1"/>
    <col min="11790" max="11794" width="0" style="103" hidden="1" customWidth="1"/>
    <col min="11795" max="11795" width="9.140625" style="103"/>
    <col min="11796" max="11796" width="10.85546875" style="103" bestFit="1" customWidth="1"/>
    <col min="11797" max="11797" width="9.28515625" style="103" bestFit="1" customWidth="1"/>
    <col min="11798" max="11798" width="10" style="103" bestFit="1" customWidth="1"/>
    <col min="11799" max="11799" width="10.85546875" style="103" bestFit="1" customWidth="1"/>
    <col min="11800" max="12032" width="9.140625" style="103"/>
    <col min="12033" max="12033" width="6.28515625" style="103" customWidth="1"/>
    <col min="12034" max="12034" width="12.7109375" style="103" customWidth="1"/>
    <col min="12035" max="12035" width="27.85546875" style="103" customWidth="1"/>
    <col min="12036" max="12036" width="11.42578125" style="103" customWidth="1"/>
    <col min="12037" max="12037" width="9.7109375" style="103" customWidth="1"/>
    <col min="12038" max="12038" width="9.5703125" style="103" customWidth="1"/>
    <col min="12039" max="12039" width="10" style="103" customWidth="1"/>
    <col min="12040" max="12040" width="10.7109375" style="103" customWidth="1"/>
    <col min="12041" max="12041" width="11.140625" style="103" customWidth="1"/>
    <col min="12042" max="12042" width="11" style="103" customWidth="1"/>
    <col min="12043" max="12043" width="10.85546875" style="103" customWidth="1"/>
    <col min="12044" max="12044" width="10.42578125" style="103" customWidth="1"/>
    <col min="12045" max="12045" width="11.5703125" style="103" customWidth="1"/>
    <col min="12046" max="12050" width="0" style="103" hidden="1" customWidth="1"/>
    <col min="12051" max="12051" width="9.140625" style="103"/>
    <col min="12052" max="12052" width="10.85546875" style="103" bestFit="1" customWidth="1"/>
    <col min="12053" max="12053" width="9.28515625" style="103" bestFit="1" customWidth="1"/>
    <col min="12054" max="12054" width="10" style="103" bestFit="1" customWidth="1"/>
    <col min="12055" max="12055" width="10.85546875" style="103" bestFit="1" customWidth="1"/>
    <col min="12056" max="12288" width="9.140625" style="103"/>
    <col min="12289" max="12289" width="6.28515625" style="103" customWidth="1"/>
    <col min="12290" max="12290" width="12.7109375" style="103" customWidth="1"/>
    <col min="12291" max="12291" width="27.85546875" style="103" customWidth="1"/>
    <col min="12292" max="12292" width="11.42578125" style="103" customWidth="1"/>
    <col min="12293" max="12293" width="9.7109375" style="103" customWidth="1"/>
    <col min="12294" max="12294" width="9.5703125" style="103" customWidth="1"/>
    <col min="12295" max="12295" width="10" style="103" customWidth="1"/>
    <col min="12296" max="12296" width="10.7109375" style="103" customWidth="1"/>
    <col min="12297" max="12297" width="11.140625" style="103" customWidth="1"/>
    <col min="12298" max="12298" width="11" style="103" customWidth="1"/>
    <col min="12299" max="12299" width="10.85546875" style="103" customWidth="1"/>
    <col min="12300" max="12300" width="10.42578125" style="103" customWidth="1"/>
    <col min="12301" max="12301" width="11.5703125" style="103" customWidth="1"/>
    <col min="12302" max="12306" width="0" style="103" hidden="1" customWidth="1"/>
    <col min="12307" max="12307" width="9.140625" style="103"/>
    <col min="12308" max="12308" width="10.85546875" style="103" bestFit="1" customWidth="1"/>
    <col min="12309" max="12309" width="9.28515625" style="103" bestFit="1" customWidth="1"/>
    <col min="12310" max="12310" width="10" style="103" bestFit="1" customWidth="1"/>
    <col min="12311" max="12311" width="10.85546875" style="103" bestFit="1" customWidth="1"/>
    <col min="12312" max="12544" width="9.140625" style="103"/>
    <col min="12545" max="12545" width="6.28515625" style="103" customWidth="1"/>
    <col min="12546" max="12546" width="12.7109375" style="103" customWidth="1"/>
    <col min="12547" max="12547" width="27.85546875" style="103" customWidth="1"/>
    <col min="12548" max="12548" width="11.42578125" style="103" customWidth="1"/>
    <col min="12549" max="12549" width="9.7109375" style="103" customWidth="1"/>
    <col min="12550" max="12550" width="9.5703125" style="103" customWidth="1"/>
    <col min="12551" max="12551" width="10" style="103" customWidth="1"/>
    <col min="12552" max="12552" width="10.7109375" style="103" customWidth="1"/>
    <col min="12553" max="12553" width="11.140625" style="103" customWidth="1"/>
    <col min="12554" max="12554" width="11" style="103" customWidth="1"/>
    <col min="12555" max="12555" width="10.85546875" style="103" customWidth="1"/>
    <col min="12556" max="12556" width="10.42578125" style="103" customWidth="1"/>
    <col min="12557" max="12557" width="11.5703125" style="103" customWidth="1"/>
    <col min="12558" max="12562" width="0" style="103" hidden="1" customWidth="1"/>
    <col min="12563" max="12563" width="9.140625" style="103"/>
    <col min="12564" max="12564" width="10.85546875" style="103" bestFit="1" customWidth="1"/>
    <col min="12565" max="12565" width="9.28515625" style="103" bestFit="1" customWidth="1"/>
    <col min="12566" max="12566" width="10" style="103" bestFit="1" customWidth="1"/>
    <col min="12567" max="12567" width="10.85546875" style="103" bestFit="1" customWidth="1"/>
    <col min="12568" max="12800" width="9.140625" style="103"/>
    <col min="12801" max="12801" width="6.28515625" style="103" customWidth="1"/>
    <col min="12802" max="12802" width="12.7109375" style="103" customWidth="1"/>
    <col min="12803" max="12803" width="27.85546875" style="103" customWidth="1"/>
    <col min="12804" max="12804" width="11.42578125" style="103" customWidth="1"/>
    <col min="12805" max="12805" width="9.7109375" style="103" customWidth="1"/>
    <col min="12806" max="12806" width="9.5703125" style="103" customWidth="1"/>
    <col min="12807" max="12807" width="10" style="103" customWidth="1"/>
    <col min="12808" max="12808" width="10.7109375" style="103" customWidth="1"/>
    <col min="12809" max="12809" width="11.140625" style="103" customWidth="1"/>
    <col min="12810" max="12810" width="11" style="103" customWidth="1"/>
    <col min="12811" max="12811" width="10.85546875" style="103" customWidth="1"/>
    <col min="12812" max="12812" width="10.42578125" style="103" customWidth="1"/>
    <col min="12813" max="12813" width="11.5703125" style="103" customWidth="1"/>
    <col min="12814" max="12818" width="0" style="103" hidden="1" customWidth="1"/>
    <col min="12819" max="12819" width="9.140625" style="103"/>
    <col min="12820" max="12820" width="10.85546875" style="103" bestFit="1" customWidth="1"/>
    <col min="12821" max="12821" width="9.28515625" style="103" bestFit="1" customWidth="1"/>
    <col min="12822" max="12822" width="10" style="103" bestFit="1" customWidth="1"/>
    <col min="12823" max="12823" width="10.85546875" style="103" bestFit="1" customWidth="1"/>
    <col min="12824" max="13056" width="9.140625" style="103"/>
    <col min="13057" max="13057" width="6.28515625" style="103" customWidth="1"/>
    <col min="13058" max="13058" width="12.7109375" style="103" customWidth="1"/>
    <col min="13059" max="13059" width="27.85546875" style="103" customWidth="1"/>
    <col min="13060" max="13060" width="11.42578125" style="103" customWidth="1"/>
    <col min="13061" max="13061" width="9.7109375" style="103" customWidth="1"/>
    <col min="13062" max="13062" width="9.5703125" style="103" customWidth="1"/>
    <col min="13063" max="13063" width="10" style="103" customWidth="1"/>
    <col min="13064" max="13064" width="10.7109375" style="103" customWidth="1"/>
    <col min="13065" max="13065" width="11.140625" style="103" customWidth="1"/>
    <col min="13066" max="13066" width="11" style="103" customWidth="1"/>
    <col min="13067" max="13067" width="10.85546875" style="103" customWidth="1"/>
    <col min="13068" max="13068" width="10.42578125" style="103" customWidth="1"/>
    <col min="13069" max="13069" width="11.5703125" style="103" customWidth="1"/>
    <col min="13070" max="13074" width="0" style="103" hidden="1" customWidth="1"/>
    <col min="13075" max="13075" width="9.140625" style="103"/>
    <col min="13076" max="13076" width="10.85546875" style="103" bestFit="1" customWidth="1"/>
    <col min="13077" max="13077" width="9.28515625" style="103" bestFit="1" customWidth="1"/>
    <col min="13078" max="13078" width="10" style="103" bestFit="1" customWidth="1"/>
    <col min="13079" max="13079" width="10.85546875" style="103" bestFit="1" customWidth="1"/>
    <col min="13080" max="13312" width="9.140625" style="103"/>
    <col min="13313" max="13313" width="6.28515625" style="103" customWidth="1"/>
    <col min="13314" max="13314" width="12.7109375" style="103" customWidth="1"/>
    <col min="13315" max="13315" width="27.85546875" style="103" customWidth="1"/>
    <col min="13316" max="13316" width="11.42578125" style="103" customWidth="1"/>
    <col min="13317" max="13317" width="9.7109375" style="103" customWidth="1"/>
    <col min="13318" max="13318" width="9.5703125" style="103" customWidth="1"/>
    <col min="13319" max="13319" width="10" style="103" customWidth="1"/>
    <col min="13320" max="13320" width="10.7109375" style="103" customWidth="1"/>
    <col min="13321" max="13321" width="11.140625" style="103" customWidth="1"/>
    <col min="13322" max="13322" width="11" style="103" customWidth="1"/>
    <col min="13323" max="13323" width="10.85546875" style="103" customWidth="1"/>
    <col min="13324" max="13324" width="10.42578125" style="103" customWidth="1"/>
    <col min="13325" max="13325" width="11.5703125" style="103" customWidth="1"/>
    <col min="13326" max="13330" width="0" style="103" hidden="1" customWidth="1"/>
    <col min="13331" max="13331" width="9.140625" style="103"/>
    <col min="13332" max="13332" width="10.85546875" style="103" bestFit="1" customWidth="1"/>
    <col min="13333" max="13333" width="9.28515625" style="103" bestFit="1" customWidth="1"/>
    <col min="13334" max="13334" width="10" style="103" bestFit="1" customWidth="1"/>
    <col min="13335" max="13335" width="10.85546875" style="103" bestFit="1" customWidth="1"/>
    <col min="13336" max="13568" width="9.140625" style="103"/>
    <col min="13569" max="13569" width="6.28515625" style="103" customWidth="1"/>
    <col min="13570" max="13570" width="12.7109375" style="103" customWidth="1"/>
    <col min="13571" max="13571" width="27.85546875" style="103" customWidth="1"/>
    <col min="13572" max="13572" width="11.42578125" style="103" customWidth="1"/>
    <col min="13573" max="13573" width="9.7109375" style="103" customWidth="1"/>
    <col min="13574" max="13574" width="9.5703125" style="103" customWidth="1"/>
    <col min="13575" max="13575" width="10" style="103" customWidth="1"/>
    <col min="13576" max="13576" width="10.7109375" style="103" customWidth="1"/>
    <col min="13577" max="13577" width="11.140625" style="103" customWidth="1"/>
    <col min="13578" max="13578" width="11" style="103" customWidth="1"/>
    <col min="13579" max="13579" width="10.85546875" style="103" customWidth="1"/>
    <col min="13580" max="13580" width="10.42578125" style="103" customWidth="1"/>
    <col min="13581" max="13581" width="11.5703125" style="103" customWidth="1"/>
    <col min="13582" max="13586" width="0" style="103" hidden="1" customWidth="1"/>
    <col min="13587" max="13587" width="9.140625" style="103"/>
    <col min="13588" max="13588" width="10.85546875" style="103" bestFit="1" customWidth="1"/>
    <col min="13589" max="13589" width="9.28515625" style="103" bestFit="1" customWidth="1"/>
    <col min="13590" max="13590" width="10" style="103" bestFit="1" customWidth="1"/>
    <col min="13591" max="13591" width="10.85546875" style="103" bestFit="1" customWidth="1"/>
    <col min="13592" max="13824" width="9.140625" style="103"/>
    <col min="13825" max="13825" width="6.28515625" style="103" customWidth="1"/>
    <col min="13826" max="13826" width="12.7109375" style="103" customWidth="1"/>
    <col min="13827" max="13827" width="27.85546875" style="103" customWidth="1"/>
    <col min="13828" max="13828" width="11.42578125" style="103" customWidth="1"/>
    <col min="13829" max="13829" width="9.7109375" style="103" customWidth="1"/>
    <col min="13830" max="13830" width="9.5703125" style="103" customWidth="1"/>
    <col min="13831" max="13831" width="10" style="103" customWidth="1"/>
    <col min="13832" max="13832" width="10.7109375" style="103" customWidth="1"/>
    <col min="13833" max="13833" width="11.140625" style="103" customWidth="1"/>
    <col min="13834" max="13834" width="11" style="103" customWidth="1"/>
    <col min="13835" max="13835" width="10.85546875" style="103" customWidth="1"/>
    <col min="13836" max="13836" width="10.42578125" style="103" customWidth="1"/>
    <col min="13837" max="13837" width="11.5703125" style="103" customWidth="1"/>
    <col min="13838" max="13842" width="0" style="103" hidden="1" customWidth="1"/>
    <col min="13843" max="13843" width="9.140625" style="103"/>
    <col min="13844" max="13844" width="10.85546875" style="103" bestFit="1" customWidth="1"/>
    <col min="13845" max="13845" width="9.28515625" style="103" bestFit="1" customWidth="1"/>
    <col min="13846" max="13846" width="10" style="103" bestFit="1" customWidth="1"/>
    <col min="13847" max="13847" width="10.85546875" style="103" bestFit="1" customWidth="1"/>
    <col min="13848" max="14080" width="9.140625" style="103"/>
    <col min="14081" max="14081" width="6.28515625" style="103" customWidth="1"/>
    <col min="14082" max="14082" width="12.7109375" style="103" customWidth="1"/>
    <col min="14083" max="14083" width="27.85546875" style="103" customWidth="1"/>
    <col min="14084" max="14084" width="11.42578125" style="103" customWidth="1"/>
    <col min="14085" max="14085" width="9.7109375" style="103" customWidth="1"/>
    <col min="14086" max="14086" width="9.5703125" style="103" customWidth="1"/>
    <col min="14087" max="14087" width="10" style="103" customWidth="1"/>
    <col min="14088" max="14088" width="10.7109375" style="103" customWidth="1"/>
    <col min="14089" max="14089" width="11.140625" style="103" customWidth="1"/>
    <col min="14090" max="14090" width="11" style="103" customWidth="1"/>
    <col min="14091" max="14091" width="10.85546875" style="103" customWidth="1"/>
    <col min="14092" max="14092" width="10.42578125" style="103" customWidth="1"/>
    <col min="14093" max="14093" width="11.5703125" style="103" customWidth="1"/>
    <col min="14094" max="14098" width="0" style="103" hidden="1" customWidth="1"/>
    <col min="14099" max="14099" width="9.140625" style="103"/>
    <col min="14100" max="14100" width="10.85546875" style="103" bestFit="1" customWidth="1"/>
    <col min="14101" max="14101" width="9.28515625" style="103" bestFit="1" customWidth="1"/>
    <col min="14102" max="14102" width="10" style="103" bestFit="1" customWidth="1"/>
    <col min="14103" max="14103" width="10.85546875" style="103" bestFit="1" customWidth="1"/>
    <col min="14104" max="14336" width="9.140625" style="103"/>
    <col min="14337" max="14337" width="6.28515625" style="103" customWidth="1"/>
    <col min="14338" max="14338" width="12.7109375" style="103" customWidth="1"/>
    <col min="14339" max="14339" width="27.85546875" style="103" customWidth="1"/>
    <col min="14340" max="14340" width="11.42578125" style="103" customWidth="1"/>
    <col min="14341" max="14341" width="9.7109375" style="103" customWidth="1"/>
    <col min="14342" max="14342" width="9.5703125" style="103" customWidth="1"/>
    <col min="14343" max="14343" width="10" style="103" customWidth="1"/>
    <col min="14344" max="14344" width="10.7109375" style="103" customWidth="1"/>
    <col min="14345" max="14345" width="11.140625" style="103" customWidth="1"/>
    <col min="14346" max="14346" width="11" style="103" customWidth="1"/>
    <col min="14347" max="14347" width="10.85546875" style="103" customWidth="1"/>
    <col min="14348" max="14348" width="10.42578125" style="103" customWidth="1"/>
    <col min="14349" max="14349" width="11.5703125" style="103" customWidth="1"/>
    <col min="14350" max="14354" width="0" style="103" hidden="1" customWidth="1"/>
    <col min="14355" max="14355" width="9.140625" style="103"/>
    <col min="14356" max="14356" width="10.85546875" style="103" bestFit="1" customWidth="1"/>
    <col min="14357" max="14357" width="9.28515625" style="103" bestFit="1" customWidth="1"/>
    <col min="14358" max="14358" width="10" style="103" bestFit="1" customWidth="1"/>
    <col min="14359" max="14359" width="10.85546875" style="103" bestFit="1" customWidth="1"/>
    <col min="14360" max="14592" width="9.140625" style="103"/>
    <col min="14593" max="14593" width="6.28515625" style="103" customWidth="1"/>
    <col min="14594" max="14594" width="12.7109375" style="103" customWidth="1"/>
    <col min="14595" max="14595" width="27.85546875" style="103" customWidth="1"/>
    <col min="14596" max="14596" width="11.42578125" style="103" customWidth="1"/>
    <col min="14597" max="14597" width="9.7109375" style="103" customWidth="1"/>
    <col min="14598" max="14598" width="9.5703125" style="103" customWidth="1"/>
    <col min="14599" max="14599" width="10" style="103" customWidth="1"/>
    <col min="14600" max="14600" width="10.7109375" style="103" customWidth="1"/>
    <col min="14601" max="14601" width="11.140625" style="103" customWidth="1"/>
    <col min="14602" max="14602" width="11" style="103" customWidth="1"/>
    <col min="14603" max="14603" width="10.85546875" style="103" customWidth="1"/>
    <col min="14604" max="14604" width="10.42578125" style="103" customWidth="1"/>
    <col min="14605" max="14605" width="11.5703125" style="103" customWidth="1"/>
    <col min="14606" max="14610" width="0" style="103" hidden="1" customWidth="1"/>
    <col min="14611" max="14611" width="9.140625" style="103"/>
    <col min="14612" max="14612" width="10.85546875" style="103" bestFit="1" customWidth="1"/>
    <col min="14613" max="14613" width="9.28515625" style="103" bestFit="1" customWidth="1"/>
    <col min="14614" max="14614" width="10" style="103" bestFit="1" customWidth="1"/>
    <col min="14615" max="14615" width="10.85546875" style="103" bestFit="1" customWidth="1"/>
    <col min="14616" max="14848" width="9.140625" style="103"/>
    <col min="14849" max="14849" width="6.28515625" style="103" customWidth="1"/>
    <col min="14850" max="14850" width="12.7109375" style="103" customWidth="1"/>
    <col min="14851" max="14851" width="27.85546875" style="103" customWidth="1"/>
    <col min="14852" max="14852" width="11.42578125" style="103" customWidth="1"/>
    <col min="14853" max="14853" width="9.7109375" style="103" customWidth="1"/>
    <col min="14854" max="14854" width="9.5703125" style="103" customWidth="1"/>
    <col min="14855" max="14855" width="10" style="103" customWidth="1"/>
    <col min="14856" max="14856" width="10.7109375" style="103" customWidth="1"/>
    <col min="14857" max="14857" width="11.140625" style="103" customWidth="1"/>
    <col min="14858" max="14858" width="11" style="103" customWidth="1"/>
    <col min="14859" max="14859" width="10.85546875" style="103" customWidth="1"/>
    <col min="14860" max="14860" width="10.42578125" style="103" customWidth="1"/>
    <col min="14861" max="14861" width="11.5703125" style="103" customWidth="1"/>
    <col min="14862" max="14866" width="0" style="103" hidden="1" customWidth="1"/>
    <col min="14867" max="14867" width="9.140625" style="103"/>
    <col min="14868" max="14868" width="10.85546875" style="103" bestFit="1" customWidth="1"/>
    <col min="14869" max="14869" width="9.28515625" style="103" bestFit="1" customWidth="1"/>
    <col min="14870" max="14870" width="10" style="103" bestFit="1" customWidth="1"/>
    <col min="14871" max="14871" width="10.85546875" style="103" bestFit="1" customWidth="1"/>
    <col min="14872" max="15104" width="9.140625" style="103"/>
    <col min="15105" max="15105" width="6.28515625" style="103" customWidth="1"/>
    <col min="15106" max="15106" width="12.7109375" style="103" customWidth="1"/>
    <col min="15107" max="15107" width="27.85546875" style="103" customWidth="1"/>
    <col min="15108" max="15108" width="11.42578125" style="103" customWidth="1"/>
    <col min="15109" max="15109" width="9.7109375" style="103" customWidth="1"/>
    <col min="15110" max="15110" width="9.5703125" style="103" customWidth="1"/>
    <col min="15111" max="15111" width="10" style="103" customWidth="1"/>
    <col min="15112" max="15112" width="10.7109375" style="103" customWidth="1"/>
    <col min="15113" max="15113" width="11.140625" style="103" customWidth="1"/>
    <col min="15114" max="15114" width="11" style="103" customWidth="1"/>
    <col min="15115" max="15115" width="10.85546875" style="103" customWidth="1"/>
    <col min="15116" max="15116" width="10.42578125" style="103" customWidth="1"/>
    <col min="15117" max="15117" width="11.5703125" style="103" customWidth="1"/>
    <col min="15118" max="15122" width="0" style="103" hidden="1" customWidth="1"/>
    <col min="15123" max="15123" width="9.140625" style="103"/>
    <col min="15124" max="15124" width="10.85546875" style="103" bestFit="1" customWidth="1"/>
    <col min="15125" max="15125" width="9.28515625" style="103" bestFit="1" customWidth="1"/>
    <col min="15126" max="15126" width="10" style="103" bestFit="1" customWidth="1"/>
    <col min="15127" max="15127" width="10.85546875" style="103" bestFit="1" customWidth="1"/>
    <col min="15128" max="15360" width="9.140625" style="103"/>
    <col min="15361" max="15361" width="6.28515625" style="103" customWidth="1"/>
    <col min="15362" max="15362" width="12.7109375" style="103" customWidth="1"/>
    <col min="15363" max="15363" width="27.85546875" style="103" customWidth="1"/>
    <col min="15364" max="15364" width="11.42578125" style="103" customWidth="1"/>
    <col min="15365" max="15365" width="9.7109375" style="103" customWidth="1"/>
    <col min="15366" max="15366" width="9.5703125" style="103" customWidth="1"/>
    <col min="15367" max="15367" width="10" style="103" customWidth="1"/>
    <col min="15368" max="15368" width="10.7109375" style="103" customWidth="1"/>
    <col min="15369" max="15369" width="11.140625" style="103" customWidth="1"/>
    <col min="15370" max="15370" width="11" style="103" customWidth="1"/>
    <col min="15371" max="15371" width="10.85546875" style="103" customWidth="1"/>
    <col min="15372" max="15372" width="10.42578125" style="103" customWidth="1"/>
    <col min="15373" max="15373" width="11.5703125" style="103" customWidth="1"/>
    <col min="15374" max="15378" width="0" style="103" hidden="1" customWidth="1"/>
    <col min="15379" max="15379" width="9.140625" style="103"/>
    <col min="15380" max="15380" width="10.85546875" style="103" bestFit="1" customWidth="1"/>
    <col min="15381" max="15381" width="9.28515625" style="103" bestFit="1" customWidth="1"/>
    <col min="15382" max="15382" width="10" style="103" bestFit="1" customWidth="1"/>
    <col min="15383" max="15383" width="10.85546875" style="103" bestFit="1" customWidth="1"/>
    <col min="15384" max="15616" width="9.140625" style="103"/>
    <col min="15617" max="15617" width="6.28515625" style="103" customWidth="1"/>
    <col min="15618" max="15618" width="12.7109375" style="103" customWidth="1"/>
    <col min="15619" max="15619" width="27.85546875" style="103" customWidth="1"/>
    <col min="15620" max="15620" width="11.42578125" style="103" customWidth="1"/>
    <col min="15621" max="15621" width="9.7109375" style="103" customWidth="1"/>
    <col min="15622" max="15622" width="9.5703125" style="103" customWidth="1"/>
    <col min="15623" max="15623" width="10" style="103" customWidth="1"/>
    <col min="15624" max="15624" width="10.7109375" style="103" customWidth="1"/>
    <col min="15625" max="15625" width="11.140625" style="103" customWidth="1"/>
    <col min="15626" max="15626" width="11" style="103" customWidth="1"/>
    <col min="15627" max="15627" width="10.85546875" style="103" customWidth="1"/>
    <col min="15628" max="15628" width="10.42578125" style="103" customWidth="1"/>
    <col min="15629" max="15629" width="11.5703125" style="103" customWidth="1"/>
    <col min="15630" max="15634" width="0" style="103" hidden="1" customWidth="1"/>
    <col min="15635" max="15635" width="9.140625" style="103"/>
    <col min="15636" max="15636" width="10.85546875" style="103" bestFit="1" customWidth="1"/>
    <col min="15637" max="15637" width="9.28515625" style="103" bestFit="1" customWidth="1"/>
    <col min="15638" max="15638" width="10" style="103" bestFit="1" customWidth="1"/>
    <col min="15639" max="15639" width="10.85546875" style="103" bestFit="1" customWidth="1"/>
    <col min="15640" max="15872" width="9.140625" style="103"/>
    <col min="15873" max="15873" width="6.28515625" style="103" customWidth="1"/>
    <col min="15874" max="15874" width="12.7109375" style="103" customWidth="1"/>
    <col min="15875" max="15875" width="27.85546875" style="103" customWidth="1"/>
    <col min="15876" max="15876" width="11.42578125" style="103" customWidth="1"/>
    <col min="15877" max="15877" width="9.7109375" style="103" customWidth="1"/>
    <col min="15878" max="15878" width="9.5703125" style="103" customWidth="1"/>
    <col min="15879" max="15879" width="10" style="103" customWidth="1"/>
    <col min="15880" max="15880" width="10.7109375" style="103" customWidth="1"/>
    <col min="15881" max="15881" width="11.140625" style="103" customWidth="1"/>
    <col min="15882" max="15882" width="11" style="103" customWidth="1"/>
    <col min="15883" max="15883" width="10.85546875" style="103" customWidth="1"/>
    <col min="15884" max="15884" width="10.42578125" style="103" customWidth="1"/>
    <col min="15885" max="15885" width="11.5703125" style="103" customWidth="1"/>
    <col min="15886" max="15890" width="0" style="103" hidden="1" customWidth="1"/>
    <col min="15891" max="15891" width="9.140625" style="103"/>
    <col min="15892" max="15892" width="10.85546875" style="103" bestFit="1" customWidth="1"/>
    <col min="15893" max="15893" width="9.28515625" style="103" bestFit="1" customWidth="1"/>
    <col min="15894" max="15894" width="10" style="103" bestFit="1" customWidth="1"/>
    <col min="15895" max="15895" width="10.85546875" style="103" bestFit="1" customWidth="1"/>
    <col min="15896" max="16128" width="9.140625" style="103"/>
    <col min="16129" max="16129" width="6.28515625" style="103" customWidth="1"/>
    <col min="16130" max="16130" width="12.7109375" style="103" customWidth="1"/>
    <col min="16131" max="16131" width="27.85546875" style="103" customWidth="1"/>
    <col min="16132" max="16132" width="11.42578125" style="103" customWidth="1"/>
    <col min="16133" max="16133" width="9.7109375" style="103" customWidth="1"/>
    <col min="16134" max="16134" width="9.5703125" style="103" customWidth="1"/>
    <col min="16135" max="16135" width="10" style="103" customWidth="1"/>
    <col min="16136" max="16136" width="10.7109375" style="103" customWidth="1"/>
    <col min="16137" max="16137" width="11.140625" style="103" customWidth="1"/>
    <col min="16138" max="16138" width="11" style="103" customWidth="1"/>
    <col min="16139" max="16139" width="10.85546875" style="103" customWidth="1"/>
    <col min="16140" max="16140" width="10.42578125" style="103" customWidth="1"/>
    <col min="16141" max="16141" width="11.5703125" style="103" customWidth="1"/>
    <col min="16142" max="16146" width="0" style="103" hidden="1" customWidth="1"/>
    <col min="16147" max="16147" width="9.140625" style="103"/>
    <col min="16148" max="16148" width="10.85546875" style="103" bestFit="1" customWidth="1"/>
    <col min="16149" max="16149" width="9.28515625" style="103" bestFit="1" customWidth="1"/>
    <col min="16150" max="16150" width="10" style="103" bestFit="1" customWidth="1"/>
    <col min="16151" max="16151" width="10.85546875" style="103" bestFit="1" customWidth="1"/>
    <col min="16152" max="16384" width="9.140625" style="103"/>
  </cols>
  <sheetData>
    <row r="1" spans="1:18" s="50" customFormat="1" x14ac:dyDescent="0.25">
      <c r="A1" s="44"/>
      <c r="B1" s="45"/>
      <c r="C1" s="46"/>
      <c r="D1" s="47"/>
      <c r="E1" s="48"/>
      <c r="F1" s="49"/>
      <c r="G1" s="49"/>
      <c r="H1" s="49"/>
      <c r="I1" s="49"/>
      <c r="J1" s="44"/>
      <c r="K1" s="49"/>
      <c r="L1" s="49"/>
      <c r="M1" s="2"/>
    </row>
    <row r="2" spans="1:18" s="50" customFormat="1" hidden="1" x14ac:dyDescent="0.25">
      <c r="A2" s="44" t="s">
        <v>0</v>
      </c>
      <c r="D2" s="1"/>
      <c r="E2" s="1"/>
      <c r="F2" s="1"/>
      <c r="G2" s="1"/>
      <c r="H2" s="51"/>
      <c r="M2" s="52" t="s">
        <v>1</v>
      </c>
      <c r="O2" s="1"/>
      <c r="P2" s="1"/>
      <c r="Q2" s="1"/>
    </row>
    <row r="3" spans="1:18" s="50" customFormat="1" hidden="1" x14ac:dyDescent="0.25">
      <c r="A3" s="53" t="s">
        <v>2</v>
      </c>
      <c r="D3" s="1"/>
      <c r="E3" s="446"/>
      <c r="F3" s="446"/>
      <c r="G3" s="446"/>
      <c r="H3" s="446"/>
      <c r="N3" s="54"/>
      <c r="O3" s="54"/>
      <c r="P3" s="54"/>
      <c r="Q3" s="54"/>
      <c r="R3" s="54"/>
    </row>
    <row r="4" spans="1:18" s="50" customFormat="1" ht="15" hidden="1" x14ac:dyDescent="0.25">
      <c r="A4" s="55"/>
      <c r="D4" s="1"/>
      <c r="E4" s="446"/>
      <c r="F4" s="446"/>
      <c r="G4" s="446"/>
      <c r="H4" s="446"/>
      <c r="N4" s="54"/>
      <c r="O4" s="54"/>
      <c r="P4" s="54"/>
      <c r="Q4" s="54"/>
      <c r="R4" s="54"/>
    </row>
    <row r="5" spans="1:18" s="50" customFormat="1" ht="15" hidden="1" x14ac:dyDescent="0.25">
      <c r="A5" s="55"/>
      <c r="D5" s="1"/>
      <c r="E5" s="2"/>
      <c r="F5" s="2"/>
      <c r="G5" s="2"/>
      <c r="H5" s="2"/>
      <c r="O5" s="2"/>
      <c r="P5" s="2"/>
      <c r="Q5" s="2"/>
      <c r="R5" s="2"/>
    </row>
    <row r="6" spans="1:18" s="50" customFormat="1" ht="16.5" hidden="1" customHeight="1" x14ac:dyDescent="0.25">
      <c r="A6" s="56" t="s">
        <v>3</v>
      </c>
      <c r="D6" s="1"/>
      <c r="E6" s="2"/>
      <c r="F6" s="446"/>
      <c r="G6" s="446"/>
      <c r="H6" s="446"/>
      <c r="O6" s="2"/>
      <c r="P6" s="447"/>
      <c r="Q6" s="446"/>
      <c r="R6" s="446"/>
    </row>
    <row r="7" spans="1:18" s="50" customFormat="1" ht="15" hidden="1" x14ac:dyDescent="0.25">
      <c r="A7" s="55"/>
      <c r="D7" s="1"/>
      <c r="E7" s="2"/>
      <c r="F7" s="2"/>
      <c r="G7" s="2"/>
      <c r="H7" s="2"/>
      <c r="O7" s="2"/>
      <c r="P7" s="2"/>
      <c r="Q7" s="2"/>
      <c r="R7" s="2"/>
    </row>
    <row r="8" spans="1:18" s="50" customFormat="1" ht="15" hidden="1" customHeight="1" x14ac:dyDescent="0.25">
      <c r="A8" s="56" t="s">
        <v>4</v>
      </c>
      <c r="D8" s="1"/>
      <c r="E8" s="2"/>
      <c r="F8" s="446"/>
      <c r="G8" s="446"/>
      <c r="H8" s="446"/>
      <c r="J8" s="447" t="s">
        <v>4</v>
      </c>
      <c r="K8" s="447"/>
      <c r="L8" s="447"/>
      <c r="M8" s="447"/>
    </row>
    <row r="9" spans="1:18" s="50" customFormat="1" ht="15" hidden="1" x14ac:dyDescent="0.25">
      <c r="A9" s="55"/>
      <c r="D9" s="1"/>
      <c r="E9" s="2"/>
      <c r="F9" s="2"/>
      <c r="G9" s="2"/>
      <c r="H9" s="2"/>
      <c r="O9" s="1"/>
      <c r="P9" s="1"/>
      <c r="Q9" s="1"/>
      <c r="R9" s="1"/>
    </row>
    <row r="10" spans="1:18" s="50" customFormat="1" ht="15.75" x14ac:dyDescent="0.25">
      <c r="A10" s="55"/>
      <c r="B10" s="439" t="s">
        <v>469</v>
      </c>
      <c r="C10" s="439"/>
      <c r="D10" s="1"/>
      <c r="E10" s="2"/>
      <c r="F10" s="2"/>
      <c r="G10" s="2"/>
      <c r="H10" s="2"/>
      <c r="J10" s="538" t="s">
        <v>472</v>
      </c>
      <c r="K10" s="538"/>
      <c r="L10" s="538"/>
      <c r="M10" s="538"/>
      <c r="O10" s="1"/>
      <c r="P10" s="1"/>
      <c r="Q10" s="1"/>
      <c r="R10" s="1"/>
    </row>
    <row r="11" spans="1:18" s="50" customFormat="1" ht="15.75" x14ac:dyDescent="0.25">
      <c r="A11" s="55"/>
      <c r="B11" s="439"/>
      <c r="C11" s="439"/>
      <c r="D11" s="1"/>
      <c r="E11" s="2"/>
      <c r="F11" s="2"/>
      <c r="G11" s="2"/>
      <c r="H11" s="2"/>
      <c r="J11" s="539" t="s">
        <v>470</v>
      </c>
      <c r="K11" s="539"/>
      <c r="L11" s="539"/>
      <c r="M11" s="539"/>
      <c r="O11" s="1"/>
      <c r="P11" s="1"/>
      <c r="Q11" s="1"/>
      <c r="R11" s="1"/>
    </row>
    <row r="12" spans="1:18" s="50" customFormat="1" ht="15.75" x14ac:dyDescent="0.25">
      <c r="A12" s="55"/>
      <c r="B12" s="439"/>
      <c r="C12" s="439"/>
      <c r="D12" s="1"/>
      <c r="E12" s="2"/>
      <c r="F12" s="2"/>
      <c r="G12" s="2"/>
      <c r="H12" s="2"/>
      <c r="J12" s="539" t="s">
        <v>471</v>
      </c>
      <c r="K12" s="539"/>
      <c r="L12" s="539"/>
      <c r="M12" s="539"/>
      <c r="O12" s="1"/>
      <c r="P12" s="1"/>
      <c r="Q12" s="1"/>
      <c r="R12" s="1"/>
    </row>
    <row r="13" spans="1:18" s="50" customFormat="1" ht="15.75" x14ac:dyDescent="0.25">
      <c r="A13" s="55"/>
      <c r="B13" s="448"/>
      <c r="C13" s="448"/>
      <c r="D13" s="1"/>
      <c r="E13" s="2"/>
      <c r="F13" s="2"/>
      <c r="G13" s="2"/>
      <c r="H13" s="2"/>
      <c r="J13" s="539" t="s">
        <v>503</v>
      </c>
      <c r="K13" s="539"/>
      <c r="L13" s="539"/>
      <c r="M13" s="539"/>
      <c r="O13" s="1"/>
      <c r="P13" s="1"/>
      <c r="Q13" s="1"/>
      <c r="R13" s="1"/>
    </row>
    <row r="14" spans="1:18" s="61" customFormat="1" ht="15" customHeight="1" x14ac:dyDescent="0.25">
      <c r="A14" s="57"/>
      <c r="B14" s="58"/>
      <c r="C14" s="58"/>
      <c r="D14" s="59"/>
      <c r="E14" s="59"/>
      <c r="F14" s="60"/>
      <c r="I14" s="62"/>
      <c r="J14" s="540" t="s">
        <v>504</v>
      </c>
      <c r="K14" s="540"/>
      <c r="L14" s="540"/>
      <c r="M14" s="540"/>
    </row>
    <row r="15" spans="1:18" s="60" customFormat="1" ht="18.600000000000001" customHeight="1" x14ac:dyDescent="0.25">
      <c r="A15" s="441" t="s">
        <v>488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</row>
    <row r="16" spans="1:18" s="60" customFormat="1" ht="54" customHeight="1" x14ac:dyDescent="0.25">
      <c r="A16" s="442" t="s">
        <v>462</v>
      </c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</row>
    <row r="17" spans="1:18" s="60" customFormat="1" ht="15" x14ac:dyDescent="0.25">
      <c r="A17" s="444" t="s">
        <v>5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</row>
    <row r="18" spans="1:18" s="66" customFormat="1" ht="11.25" hidden="1" x14ac:dyDescent="0.25">
      <c r="A18" s="63"/>
      <c r="B18" s="64" t="s">
        <v>6</v>
      </c>
      <c r="C18" s="65"/>
      <c r="D18" s="65"/>
      <c r="F18" s="67"/>
      <c r="G18" s="68"/>
      <c r="H18" s="65"/>
      <c r="I18" s="65"/>
      <c r="L18" s="67"/>
      <c r="M18" s="3"/>
    </row>
    <row r="19" spans="1:18" s="66" customFormat="1" ht="33.75" hidden="1" x14ac:dyDescent="0.25">
      <c r="A19" s="63"/>
      <c r="B19" s="69"/>
      <c r="C19" s="69"/>
      <c r="D19" s="69"/>
      <c r="E19" s="4" t="s">
        <v>7</v>
      </c>
      <c r="F19" s="69"/>
      <c r="G19" s="69"/>
      <c r="H19" s="69"/>
      <c r="I19" s="69"/>
      <c r="J19" s="5"/>
      <c r="K19" s="5"/>
      <c r="L19" s="5"/>
      <c r="M19" s="5"/>
    </row>
    <row r="20" spans="1:18" s="66" customFormat="1" ht="11.25" hidden="1" x14ac:dyDescent="0.25">
      <c r="A20" s="63"/>
      <c r="B20" s="65" t="s">
        <v>8</v>
      </c>
      <c r="C20" s="65"/>
      <c r="D20" s="65"/>
      <c r="E20" s="70">
        <v>6.16</v>
      </c>
      <c r="F20" s="9"/>
      <c r="G20" s="71"/>
      <c r="H20" s="9"/>
      <c r="J20" s="9"/>
      <c r="K20" s="9"/>
      <c r="L20" s="10"/>
      <c r="M20" s="8"/>
    </row>
    <row r="21" spans="1:18" s="66" customFormat="1" ht="11.25" hidden="1" x14ac:dyDescent="0.25">
      <c r="A21" s="63"/>
      <c r="B21" s="65" t="s">
        <v>9</v>
      </c>
      <c r="C21" s="65"/>
      <c r="D21" s="65"/>
      <c r="E21" s="8">
        <v>4.4400000000000004</v>
      </c>
      <c r="F21" s="9"/>
      <c r="G21" s="71"/>
      <c r="H21" s="9"/>
      <c r="K21" s="9"/>
      <c r="M21" s="8"/>
    </row>
    <row r="22" spans="1:18" s="66" customFormat="1" ht="11.25" hidden="1" x14ac:dyDescent="0.25">
      <c r="A22" s="63"/>
      <c r="B22" s="65" t="s">
        <v>10</v>
      </c>
      <c r="C22" s="65"/>
      <c r="D22" s="65"/>
      <c r="E22" s="8">
        <v>8.74</v>
      </c>
      <c r="F22" s="9"/>
      <c r="G22" s="71"/>
      <c r="H22" s="9"/>
      <c r="K22" s="9"/>
      <c r="M22" s="8"/>
    </row>
    <row r="23" spans="1:18" s="66" customFormat="1" ht="11.25" hidden="1" x14ac:dyDescent="0.25">
      <c r="A23" s="63"/>
      <c r="B23" s="65" t="s">
        <v>11</v>
      </c>
      <c r="C23" s="65"/>
      <c r="D23" s="65"/>
      <c r="E23" s="8">
        <v>3.99</v>
      </c>
      <c r="F23" s="9"/>
      <c r="G23" s="71"/>
      <c r="H23" s="9"/>
      <c r="K23" s="9"/>
      <c r="M23" s="8"/>
    </row>
    <row r="24" spans="1:18" s="66" customFormat="1" ht="11.25" hidden="1" x14ac:dyDescent="0.25">
      <c r="A24" s="63"/>
      <c r="B24" s="65" t="s">
        <v>12</v>
      </c>
      <c r="C24" s="65"/>
      <c r="D24" s="65"/>
      <c r="E24" s="8">
        <v>7.05</v>
      </c>
      <c r="F24" s="9"/>
      <c r="G24" s="71"/>
      <c r="H24" s="9"/>
      <c r="K24" s="9"/>
      <c r="M24" s="8"/>
    </row>
    <row r="25" spans="1:18" s="60" customFormat="1" ht="15" hidden="1" x14ac:dyDescent="0.25">
      <c r="A25" s="72"/>
      <c r="B25" s="73" t="s">
        <v>13</v>
      </c>
      <c r="C25" s="74"/>
      <c r="D25" s="74"/>
      <c r="E25" s="8">
        <v>3.99</v>
      </c>
      <c r="F25" s="74"/>
      <c r="G25" s="74"/>
      <c r="H25" s="74"/>
      <c r="I25" s="75"/>
      <c r="J25" s="75"/>
      <c r="K25" s="75"/>
      <c r="L25" s="75"/>
      <c r="M25" s="8"/>
    </row>
    <row r="26" spans="1:18" s="60" customFormat="1" ht="12.75" hidden="1" customHeight="1" x14ac:dyDescent="0.25">
      <c r="A26" s="72"/>
      <c r="B26" s="76"/>
      <c r="C26" s="74"/>
      <c r="D26" s="74"/>
      <c r="E26" s="8"/>
      <c r="F26" s="74"/>
      <c r="G26" s="74"/>
      <c r="H26" s="74"/>
      <c r="I26" s="75"/>
      <c r="J26" s="75"/>
      <c r="K26" s="75"/>
      <c r="L26" s="75"/>
      <c r="M26" s="8"/>
    </row>
    <row r="27" spans="1:18" s="66" customFormat="1" ht="11.25" hidden="1" x14ac:dyDescent="0.25">
      <c r="A27" s="63"/>
      <c r="B27" s="64" t="s">
        <v>14</v>
      </c>
      <c r="C27" s="65"/>
      <c r="D27" s="65"/>
      <c r="F27" s="67"/>
      <c r="G27" s="68"/>
      <c r="H27" s="65"/>
      <c r="I27" s="65"/>
      <c r="L27" s="67"/>
      <c r="M27" s="3"/>
    </row>
    <row r="28" spans="1:18" s="66" customFormat="1" ht="36" hidden="1" customHeight="1" x14ac:dyDescent="0.25">
      <c r="A28" s="63"/>
      <c r="B28" s="445"/>
      <c r="C28" s="445"/>
      <c r="D28" s="445"/>
      <c r="E28" s="4" t="s">
        <v>15</v>
      </c>
      <c r="F28" s="4"/>
      <c r="G28" s="6"/>
      <c r="H28" s="6"/>
      <c r="I28" s="6"/>
      <c r="J28" s="6"/>
      <c r="K28" s="7"/>
      <c r="L28" s="5"/>
      <c r="M28" s="5"/>
    </row>
    <row r="29" spans="1:18" s="66" customFormat="1" ht="22.5" customHeight="1" x14ac:dyDescent="0.25">
      <c r="A29" s="63"/>
      <c r="B29" s="440" t="s">
        <v>322</v>
      </c>
      <c r="C29" s="440"/>
      <c r="D29" s="440"/>
      <c r="E29" s="77"/>
      <c r="F29" s="8"/>
      <c r="G29" s="9"/>
      <c r="H29" s="9"/>
      <c r="I29" s="9"/>
      <c r="J29" s="10"/>
      <c r="K29" s="5"/>
      <c r="L29" s="5"/>
      <c r="M29" s="5"/>
    </row>
    <row r="30" spans="1:18" s="66" customFormat="1" ht="11.25" x14ac:dyDescent="0.25">
      <c r="A30" s="63"/>
      <c r="B30" s="65" t="s">
        <v>16</v>
      </c>
      <c r="C30" s="65"/>
      <c r="D30" s="65"/>
      <c r="E30" s="8">
        <v>23.23</v>
      </c>
      <c r="F30" s="8"/>
      <c r="G30" s="9"/>
      <c r="H30" s="9"/>
      <c r="I30" s="9"/>
      <c r="J30" s="10"/>
      <c r="K30" s="5"/>
      <c r="L30" s="5"/>
      <c r="M30" s="5"/>
    </row>
    <row r="31" spans="1:18" s="66" customFormat="1" ht="11.25" x14ac:dyDescent="0.25">
      <c r="A31" s="63"/>
      <c r="B31" s="65" t="s">
        <v>17</v>
      </c>
      <c r="C31" s="65"/>
      <c r="D31" s="65"/>
      <c r="E31" s="8">
        <v>9.9600000000000009</v>
      </c>
      <c r="F31" s="8"/>
      <c r="G31" s="9"/>
      <c r="H31" s="9"/>
      <c r="I31" s="9"/>
      <c r="J31" s="10"/>
      <c r="K31" s="5"/>
      <c r="L31" s="5"/>
      <c r="M31" s="5"/>
    </row>
    <row r="32" spans="1:18" s="66" customFormat="1" ht="11.25" x14ac:dyDescent="0.25">
      <c r="A32" s="63"/>
      <c r="B32" s="65" t="s">
        <v>18</v>
      </c>
      <c r="C32" s="65"/>
      <c r="D32" s="65"/>
      <c r="E32" s="8">
        <v>23.23</v>
      </c>
      <c r="F32" s="8"/>
      <c r="G32" s="9"/>
      <c r="H32" s="9"/>
      <c r="I32" s="9"/>
      <c r="J32" s="10"/>
      <c r="K32" s="5"/>
      <c r="L32" s="5"/>
      <c r="M32" s="5"/>
    </row>
    <row r="33" spans="1:23" s="66" customFormat="1" ht="11.25" x14ac:dyDescent="0.25">
      <c r="A33" s="63"/>
      <c r="B33" s="65" t="s">
        <v>19</v>
      </c>
      <c r="C33" s="65"/>
      <c r="D33" s="65"/>
      <c r="E33" s="8">
        <v>7.75</v>
      </c>
      <c r="F33" s="8"/>
      <c r="G33" s="9"/>
      <c r="H33" s="9"/>
      <c r="I33" s="9"/>
      <c r="J33" s="10"/>
      <c r="K33" s="5"/>
      <c r="L33" s="5"/>
      <c r="M33" s="5"/>
    </row>
    <row r="34" spans="1:23" s="66" customFormat="1" ht="25.5" customHeight="1" x14ac:dyDescent="0.25">
      <c r="A34" s="63"/>
      <c r="B34" s="449" t="s">
        <v>323</v>
      </c>
      <c r="C34" s="449"/>
      <c r="D34" s="449"/>
      <c r="E34" s="8">
        <v>6.16</v>
      </c>
      <c r="F34" s="8"/>
      <c r="G34" s="9"/>
      <c r="H34" s="9"/>
      <c r="I34" s="9"/>
      <c r="J34" s="10"/>
      <c r="K34" s="5"/>
      <c r="L34" s="5"/>
      <c r="M34" s="5"/>
    </row>
    <row r="35" spans="1:23" s="66" customFormat="1" ht="25.5" customHeight="1" x14ac:dyDescent="0.25">
      <c r="A35" s="63"/>
      <c r="B35" s="449" t="s">
        <v>321</v>
      </c>
      <c r="C35" s="449"/>
      <c r="D35" s="449"/>
      <c r="E35" s="8">
        <v>12.21</v>
      </c>
      <c r="F35" s="8"/>
      <c r="G35" s="9"/>
      <c r="H35" s="9"/>
      <c r="I35" s="9"/>
      <c r="J35" s="10"/>
      <c r="K35" s="5"/>
      <c r="L35" s="5"/>
      <c r="M35" s="5"/>
    </row>
    <row r="36" spans="1:23" s="84" customFormat="1" ht="11.25" x14ac:dyDescent="0.25">
      <c r="A36" s="78"/>
      <c r="B36" s="79"/>
      <c r="C36" s="79"/>
      <c r="D36" s="79"/>
      <c r="E36" s="80"/>
      <c r="F36" s="81"/>
      <c r="G36" s="82"/>
      <c r="H36" s="82"/>
      <c r="I36" s="82"/>
      <c r="J36" s="82"/>
      <c r="K36" s="80"/>
      <c r="L36" s="83"/>
      <c r="M36" s="79"/>
    </row>
    <row r="37" spans="1:23" s="85" customFormat="1" ht="26.25" customHeight="1" x14ac:dyDescent="0.25">
      <c r="A37" s="450" t="s">
        <v>20</v>
      </c>
      <c r="B37" s="451" t="s">
        <v>21</v>
      </c>
      <c r="C37" s="452" t="s">
        <v>22</v>
      </c>
      <c r="D37" s="453" t="s">
        <v>23</v>
      </c>
      <c r="E37" s="454"/>
      <c r="F37" s="454"/>
      <c r="G37" s="454"/>
      <c r="H37" s="452" t="s">
        <v>24</v>
      </c>
      <c r="I37" s="452" t="s">
        <v>56</v>
      </c>
      <c r="J37" s="450"/>
      <c r="K37" s="450"/>
      <c r="L37" s="450"/>
      <c r="M37" s="452" t="s">
        <v>57</v>
      </c>
      <c r="N37" s="455" t="s">
        <v>25</v>
      </c>
      <c r="O37" s="450"/>
      <c r="P37" s="450"/>
      <c r="Q37" s="450"/>
      <c r="R37" s="452" t="s">
        <v>26</v>
      </c>
    </row>
    <row r="38" spans="1:23" s="85" customFormat="1" ht="11.25" customHeight="1" x14ac:dyDescent="0.25">
      <c r="A38" s="450"/>
      <c r="B38" s="451"/>
      <c r="C38" s="450"/>
      <c r="D38" s="450" t="s">
        <v>27</v>
      </c>
      <c r="E38" s="450" t="s">
        <v>28</v>
      </c>
      <c r="F38" s="452" t="s">
        <v>29</v>
      </c>
      <c r="G38" s="450" t="s">
        <v>30</v>
      </c>
      <c r="H38" s="450"/>
      <c r="I38" s="450" t="s">
        <v>27</v>
      </c>
      <c r="J38" s="450" t="s">
        <v>28</v>
      </c>
      <c r="K38" s="452" t="s">
        <v>29</v>
      </c>
      <c r="L38" s="450" t="s">
        <v>30</v>
      </c>
      <c r="M38" s="450"/>
      <c r="N38" s="456" t="s">
        <v>27</v>
      </c>
      <c r="O38" s="450" t="s">
        <v>28</v>
      </c>
      <c r="P38" s="452" t="s">
        <v>29</v>
      </c>
      <c r="Q38" s="450" t="s">
        <v>30</v>
      </c>
      <c r="R38" s="450"/>
    </row>
    <row r="39" spans="1:23" s="85" customFormat="1" ht="11.25" x14ac:dyDescent="0.25">
      <c r="A39" s="450"/>
      <c r="B39" s="451"/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6"/>
      <c r="O39" s="450"/>
      <c r="P39" s="450"/>
      <c r="Q39" s="450"/>
      <c r="R39" s="450"/>
    </row>
    <row r="40" spans="1:23" s="85" customFormat="1" ht="17.25" customHeight="1" x14ac:dyDescent="0.25">
      <c r="A40" s="450"/>
      <c r="B40" s="451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6"/>
      <c r="O40" s="450"/>
      <c r="P40" s="450"/>
      <c r="Q40" s="450"/>
      <c r="R40" s="450"/>
    </row>
    <row r="41" spans="1:23" s="85" customFormat="1" ht="11.25" x14ac:dyDescent="0.25">
      <c r="A41" s="12">
        <v>1</v>
      </c>
      <c r="B41" s="13">
        <v>2</v>
      </c>
      <c r="C41" s="12">
        <v>3</v>
      </c>
      <c r="D41" s="13">
        <v>4</v>
      </c>
      <c r="E41" s="12">
        <v>5</v>
      </c>
      <c r="F41" s="13">
        <v>6</v>
      </c>
      <c r="G41" s="12">
        <v>7</v>
      </c>
      <c r="H41" s="13">
        <v>8</v>
      </c>
      <c r="I41" s="12">
        <v>9</v>
      </c>
      <c r="J41" s="13" t="s">
        <v>31</v>
      </c>
      <c r="K41" s="12">
        <v>11</v>
      </c>
      <c r="L41" s="13" t="s">
        <v>32</v>
      </c>
      <c r="M41" s="12">
        <v>13</v>
      </c>
      <c r="N41" s="14">
        <v>14</v>
      </c>
      <c r="O41" s="13" t="s">
        <v>33</v>
      </c>
      <c r="P41" s="12">
        <v>16</v>
      </c>
      <c r="Q41" s="13" t="s">
        <v>34</v>
      </c>
      <c r="R41" s="12">
        <v>18</v>
      </c>
    </row>
    <row r="42" spans="1:23" s="88" customFormat="1" ht="11.25" x14ac:dyDescent="0.25">
      <c r="A42" s="86" t="s">
        <v>35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7"/>
      <c r="O42" s="86"/>
      <c r="P42" s="86"/>
      <c r="Q42" s="86"/>
      <c r="R42" s="86"/>
      <c r="S42" s="85"/>
      <c r="T42" s="85"/>
      <c r="U42" s="85"/>
      <c r="V42" s="85"/>
      <c r="W42" s="85"/>
    </row>
    <row r="43" spans="1:23" s="85" customFormat="1" ht="33.6" customHeight="1" x14ac:dyDescent="0.25">
      <c r="A43" s="12">
        <v>1</v>
      </c>
      <c r="B43" s="89" t="s">
        <v>36</v>
      </c>
      <c r="C43" s="20" t="s">
        <v>452</v>
      </c>
      <c r="D43" s="15">
        <f>'ЛС-01-01'!L228</f>
        <v>2462.48</v>
      </c>
      <c r="E43" s="16">
        <f>'ЛС-01-01'!L238</f>
        <v>1161.99</v>
      </c>
      <c r="F43" s="16"/>
      <c r="G43" s="17"/>
      <c r="H43" s="16">
        <f>SUM(D43:G43)</f>
        <v>3624.4700000000003</v>
      </c>
      <c r="I43" s="17">
        <f>'ЛС-01-01'!N228</f>
        <v>36482</v>
      </c>
      <c r="J43" s="17">
        <f>'ЛС-01-01'!N238</f>
        <v>20913</v>
      </c>
      <c r="K43" s="17"/>
      <c r="L43" s="17"/>
      <c r="M43" s="21">
        <f>SUM(I43:L43)</f>
        <v>57395</v>
      </c>
      <c r="N43" s="18">
        <f>ROUND(D43*смр17,2)</f>
        <v>15168.88</v>
      </c>
      <c r="O43" s="19">
        <f>ROUND(E43*смр17,2)</f>
        <v>7157.86</v>
      </c>
      <c r="P43" s="19"/>
      <c r="Q43" s="19">
        <f>ROUND(G43*втн17,2)</f>
        <v>0</v>
      </c>
      <c r="R43" s="19">
        <f>SUM(N43:Q43)</f>
        <v>22326.739999999998</v>
      </c>
    </row>
    <row r="44" spans="1:23" s="85" customFormat="1" ht="22.5" x14ac:dyDescent="0.25">
      <c r="A44" s="12">
        <v>2</v>
      </c>
      <c r="B44" s="89" t="s">
        <v>37</v>
      </c>
      <c r="C44" s="282" t="s">
        <v>463</v>
      </c>
      <c r="D44" s="16"/>
      <c r="E44" s="16"/>
      <c r="F44" s="16"/>
      <c r="G44" s="17">
        <f>'ЛС-01-02'!E29</f>
        <v>888.43999999999994</v>
      </c>
      <c r="H44" s="16">
        <f>SUM(D44:G44)</f>
        <v>888.43999999999994</v>
      </c>
      <c r="I44" s="17"/>
      <c r="J44" s="17"/>
      <c r="K44" s="17"/>
      <c r="L44" s="17">
        <f>'ЛС-01-02'!E31</f>
        <v>4344.5</v>
      </c>
      <c r="M44" s="21">
        <f>SUM(I44:L44)</f>
        <v>4344.5</v>
      </c>
      <c r="N44" s="18"/>
      <c r="O44" s="19"/>
      <c r="P44" s="19"/>
      <c r="Q44" s="19">
        <f>ROUND(G44*втн17,2)</f>
        <v>3544.88</v>
      </c>
      <c r="R44" s="19">
        <f>SUM(N44:Q44)</f>
        <v>3544.88</v>
      </c>
    </row>
    <row r="45" spans="1:23" s="88" customFormat="1" ht="11.25" x14ac:dyDescent="0.25">
      <c r="A45" s="91"/>
      <c r="B45" s="92"/>
      <c r="C45" s="93" t="s">
        <v>38</v>
      </c>
      <c r="D45" s="21">
        <f>SUM(D43:D44)</f>
        <v>2462.48</v>
      </c>
      <c r="E45" s="21">
        <f>SUM(E43:E44)</f>
        <v>1161.99</v>
      </c>
      <c r="F45" s="21">
        <f>SUM(F43:F44)</f>
        <v>0</v>
      </c>
      <c r="G45" s="21">
        <f>SUM(G43:G44)</f>
        <v>888.43999999999994</v>
      </c>
      <c r="H45" s="21">
        <f>SUM(D45:G45)</f>
        <v>4512.91</v>
      </c>
      <c r="I45" s="21">
        <f>SUM(I43:I44)</f>
        <v>36482</v>
      </c>
      <c r="J45" s="21">
        <f>SUM(J43:J44)</f>
        <v>20913</v>
      </c>
      <c r="K45" s="21">
        <f>SUM(K43:K44)</f>
        <v>0</v>
      </c>
      <c r="L45" s="21">
        <f>SUM(L43:L44)</f>
        <v>4344.5</v>
      </c>
      <c r="M45" s="21">
        <f>SUM(I45:L45)</f>
        <v>61739.5</v>
      </c>
      <c r="N45" s="22">
        <f>SUM(N43:N44)</f>
        <v>15168.88</v>
      </c>
      <c r="O45" s="23">
        <f>SUM(O43:O44)</f>
        <v>7157.86</v>
      </c>
      <c r="P45" s="23">
        <f>SUM(P43:P44)</f>
        <v>0</v>
      </c>
      <c r="Q45" s="23">
        <f>SUM(Q43:Q44)</f>
        <v>3544.88</v>
      </c>
      <c r="R45" s="23">
        <f>SUM(N45:Q45)</f>
        <v>25871.62</v>
      </c>
      <c r="S45" s="85"/>
      <c r="T45" s="85"/>
      <c r="U45" s="85"/>
      <c r="V45" s="85"/>
      <c r="W45" s="85"/>
    </row>
    <row r="46" spans="1:23" s="88" customFormat="1" ht="11.25" x14ac:dyDescent="0.25">
      <c r="A46" s="94" t="s">
        <v>39</v>
      </c>
      <c r="B46" s="86"/>
      <c r="C46" s="86"/>
      <c r="D46" s="23"/>
      <c r="E46" s="23"/>
      <c r="F46" s="23"/>
      <c r="G46" s="23"/>
      <c r="H46" s="23"/>
      <c r="I46" s="24"/>
      <c r="J46" s="24"/>
      <c r="K46" s="24"/>
      <c r="L46" s="24"/>
      <c r="M46" s="24"/>
      <c r="N46" s="22"/>
      <c r="O46" s="23"/>
      <c r="P46" s="23"/>
      <c r="Q46" s="23"/>
      <c r="R46" s="23"/>
      <c r="S46" s="85"/>
      <c r="T46" s="85"/>
      <c r="U46" s="85"/>
      <c r="V46" s="85"/>
      <c r="W46" s="85"/>
    </row>
    <row r="47" spans="1:23" s="85" customFormat="1" ht="67.5" x14ac:dyDescent="0.25">
      <c r="A47" s="12">
        <v>3</v>
      </c>
      <c r="B47" s="89" t="s">
        <v>40</v>
      </c>
      <c r="C47" s="90" t="s">
        <v>396</v>
      </c>
      <c r="D47" s="25">
        <v>8880.44</v>
      </c>
      <c r="E47" s="25">
        <v>52991.08</v>
      </c>
      <c r="F47" s="25"/>
      <c r="G47" s="26"/>
      <c r="H47" s="27">
        <f>SUM(D47:G47)</f>
        <v>61871.520000000004</v>
      </c>
      <c r="I47" s="16">
        <v>129890</v>
      </c>
      <c r="J47" s="16">
        <v>414494</v>
      </c>
      <c r="K47" s="16"/>
      <c r="L47" s="16"/>
      <c r="M47" s="21">
        <f>SUM(I47:L47)</f>
        <v>544384</v>
      </c>
      <c r="N47" s="18">
        <f>ROUND(D47*фер17,2)</f>
        <v>62607.1</v>
      </c>
      <c r="O47" s="19">
        <f>ROUND(E47*фер17,2)</f>
        <v>373587.11</v>
      </c>
      <c r="P47" s="19">
        <f>ROUND(F47*об17,2)</f>
        <v>0</v>
      </c>
      <c r="Q47" s="19"/>
      <c r="R47" s="19">
        <f>SUM(N47:Q47)</f>
        <v>436194.20999999996</v>
      </c>
    </row>
    <row r="48" spans="1:23" s="88" customFormat="1" ht="12.75" customHeight="1" x14ac:dyDescent="0.25">
      <c r="A48" s="95"/>
      <c r="B48" s="96"/>
      <c r="C48" s="93" t="s">
        <v>41</v>
      </c>
      <c r="D48" s="27">
        <f>SUM(D47:D47)</f>
        <v>8880.44</v>
      </c>
      <c r="E48" s="27">
        <f>SUM(E47:E47)</f>
        <v>52991.08</v>
      </c>
      <c r="F48" s="27">
        <f>SUM(F47:F47)</f>
        <v>0</v>
      </c>
      <c r="G48" s="27">
        <f>SUM(G47:G47)</f>
        <v>0</v>
      </c>
      <c r="H48" s="27">
        <f>SUM(D48:G48)</f>
        <v>61871.520000000004</v>
      </c>
      <c r="I48" s="21">
        <f>SUM(I47:I47)</f>
        <v>129890</v>
      </c>
      <c r="J48" s="21">
        <f>SUM(J47:J47)</f>
        <v>414494</v>
      </c>
      <c r="K48" s="21">
        <f>SUM(K47:K47)</f>
        <v>0</v>
      </c>
      <c r="L48" s="21">
        <f>SUM(L47:L47)</f>
        <v>0</v>
      </c>
      <c r="M48" s="21">
        <f>SUM(I48:L48)</f>
        <v>544384</v>
      </c>
      <c r="N48" s="22">
        <f>SUM(N47:N47)</f>
        <v>62607.1</v>
      </c>
      <c r="O48" s="23">
        <f>SUM(O47:O47)</f>
        <v>373587.11</v>
      </c>
      <c r="P48" s="23">
        <f>SUM(P47:P47)</f>
        <v>0</v>
      </c>
      <c r="Q48" s="23">
        <f>SUM(Q47:Q47)</f>
        <v>0</v>
      </c>
      <c r="R48" s="23">
        <f>SUM(N48:Q48)</f>
        <v>436194.20999999996</v>
      </c>
      <c r="S48" s="85"/>
      <c r="T48" s="85"/>
      <c r="U48" s="85"/>
      <c r="V48" s="85"/>
      <c r="W48" s="85"/>
    </row>
    <row r="49" spans="1:23" s="88" customFormat="1" ht="11.25" x14ac:dyDescent="0.25">
      <c r="A49" s="91"/>
      <c r="B49" s="96"/>
      <c r="C49" s="93" t="s">
        <v>42</v>
      </c>
      <c r="D49" s="28">
        <f>D45+D48</f>
        <v>11342.92</v>
      </c>
      <c r="E49" s="28">
        <f>E45+E48</f>
        <v>54153.07</v>
      </c>
      <c r="F49" s="28">
        <f>F45+F48</f>
        <v>0</v>
      </c>
      <c r="G49" s="28">
        <f>G45+G48</f>
        <v>888.43999999999994</v>
      </c>
      <c r="H49" s="27">
        <f>SUM(D49:G49)</f>
        <v>66384.429999999993</v>
      </c>
      <c r="I49" s="29">
        <f>I45+I48</f>
        <v>166372</v>
      </c>
      <c r="J49" s="29">
        <f>J45+J48</f>
        <v>435407</v>
      </c>
      <c r="K49" s="29">
        <f>K45+K48</f>
        <v>0</v>
      </c>
      <c r="L49" s="29">
        <f>L45+L48</f>
        <v>4344.5</v>
      </c>
      <c r="M49" s="21">
        <f>SUM(I49:L49)</f>
        <v>606123.5</v>
      </c>
      <c r="N49" s="22">
        <f>N45+N48</f>
        <v>77775.98</v>
      </c>
      <c r="O49" s="23">
        <f>O45+O48</f>
        <v>380744.97</v>
      </c>
      <c r="P49" s="23">
        <f>P45+P48</f>
        <v>0</v>
      </c>
      <c r="Q49" s="23">
        <f>Q45+Q48</f>
        <v>3544.88</v>
      </c>
      <c r="R49" s="23">
        <f>SUM(N49:Q49)</f>
        <v>462065.82999999996</v>
      </c>
      <c r="S49" s="85"/>
      <c r="T49" s="85"/>
      <c r="U49" s="85"/>
      <c r="V49" s="85"/>
      <c r="W49" s="85"/>
    </row>
    <row r="50" spans="1:23" s="88" customFormat="1" ht="11.25" x14ac:dyDescent="0.25">
      <c r="A50" s="97" t="s">
        <v>43</v>
      </c>
      <c r="B50" s="93"/>
      <c r="C50" s="9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22"/>
      <c r="O50" s="23"/>
      <c r="P50" s="23"/>
      <c r="Q50" s="23"/>
      <c r="R50" s="23"/>
      <c r="S50" s="85"/>
      <c r="T50" s="85"/>
      <c r="U50" s="85"/>
      <c r="V50" s="85"/>
      <c r="W50" s="85"/>
    </row>
    <row r="51" spans="1:23" s="85" customFormat="1" ht="11.25" x14ac:dyDescent="0.25">
      <c r="A51" s="12"/>
      <c r="B51" s="89"/>
      <c r="C51" s="20"/>
      <c r="D51" s="19"/>
      <c r="E51" s="19"/>
      <c r="F51" s="19"/>
      <c r="G51" s="19"/>
      <c r="H51" s="16"/>
      <c r="I51" s="19"/>
      <c r="J51" s="19"/>
      <c r="K51" s="19"/>
      <c r="L51" s="19"/>
      <c r="M51" s="19"/>
      <c r="N51" s="18"/>
      <c r="O51" s="19"/>
      <c r="P51" s="19"/>
      <c r="Q51" s="19"/>
      <c r="R51" s="19"/>
      <c r="T51" s="98"/>
    </row>
    <row r="52" spans="1:23" s="88" customFormat="1" ht="11.25" x14ac:dyDescent="0.25">
      <c r="A52" s="91"/>
      <c r="B52" s="96"/>
      <c r="C52" s="93" t="s">
        <v>44</v>
      </c>
      <c r="D52" s="23">
        <f>SUM(D51)</f>
        <v>0</v>
      </c>
      <c r="E52" s="23">
        <f>SUM(E51)</f>
        <v>0</v>
      </c>
      <c r="F52" s="23"/>
      <c r="G52" s="23"/>
      <c r="H52" s="30">
        <f>D52+E52+F52</f>
        <v>0</v>
      </c>
      <c r="I52" s="23">
        <f>SUM(I51)</f>
        <v>0</v>
      </c>
      <c r="J52" s="23">
        <f>SUM(J51)</f>
        <v>0</v>
      </c>
      <c r="K52" s="23"/>
      <c r="L52" s="23"/>
      <c r="M52" s="23">
        <f>SUM(I52:L52)</f>
        <v>0</v>
      </c>
      <c r="N52" s="22">
        <f>SUM(N51)</f>
        <v>0</v>
      </c>
      <c r="O52" s="23">
        <f>SUM(O51)</f>
        <v>0</v>
      </c>
      <c r="P52" s="23"/>
      <c r="Q52" s="23"/>
      <c r="R52" s="23">
        <f>N52+O52+P52</f>
        <v>0</v>
      </c>
      <c r="S52" s="85"/>
      <c r="T52" s="85"/>
      <c r="U52" s="85"/>
      <c r="V52" s="85"/>
      <c r="W52" s="85"/>
    </row>
    <row r="53" spans="1:23" s="88" customFormat="1" ht="11.25" x14ac:dyDescent="0.25">
      <c r="A53" s="91"/>
      <c r="B53" s="96"/>
      <c r="C53" s="93" t="s">
        <v>45</v>
      </c>
      <c r="D53" s="29">
        <f>D49+D52</f>
        <v>11342.92</v>
      </c>
      <c r="E53" s="29">
        <f>E49+E52</f>
        <v>54153.07</v>
      </c>
      <c r="F53" s="29">
        <f>F49+F52</f>
        <v>0</v>
      </c>
      <c r="G53" s="29">
        <f>G49+G52</f>
        <v>888.43999999999994</v>
      </c>
      <c r="H53" s="21">
        <f>SUM(D53:G53)</f>
        <v>66384.429999999993</v>
      </c>
      <c r="I53" s="29">
        <f>I49+I52</f>
        <v>166372</v>
      </c>
      <c r="J53" s="29">
        <f>J49+J52</f>
        <v>435407</v>
      </c>
      <c r="K53" s="29">
        <f>K49+K52</f>
        <v>0</v>
      </c>
      <c r="L53" s="29">
        <f>L49+L52</f>
        <v>4344.5</v>
      </c>
      <c r="M53" s="21">
        <f>SUM(I53:L53)</f>
        <v>606123.5</v>
      </c>
      <c r="N53" s="22">
        <f>N49+N52</f>
        <v>77775.98</v>
      </c>
      <c r="O53" s="23">
        <f>O49+O52</f>
        <v>380744.97</v>
      </c>
      <c r="P53" s="23">
        <f>P49+P52</f>
        <v>0</v>
      </c>
      <c r="Q53" s="23">
        <f>Q49+Q52</f>
        <v>3544.88</v>
      </c>
      <c r="R53" s="23">
        <f>SUM(N53:Q53)</f>
        <v>462065.82999999996</v>
      </c>
      <c r="S53" s="85"/>
      <c r="T53" s="85"/>
      <c r="U53" s="85"/>
      <c r="V53" s="85"/>
      <c r="W53" s="85"/>
    </row>
    <row r="54" spans="1:23" s="88" customFormat="1" ht="11.25" x14ac:dyDescent="0.25">
      <c r="A54" s="86" t="s">
        <v>46</v>
      </c>
      <c r="B54" s="86"/>
      <c r="C54" s="86"/>
      <c r="D54" s="23"/>
      <c r="E54" s="23"/>
      <c r="F54" s="23"/>
      <c r="G54" s="23"/>
      <c r="H54" s="23"/>
      <c r="I54" s="24"/>
      <c r="J54" s="24"/>
      <c r="K54" s="24"/>
      <c r="L54" s="24"/>
      <c r="M54" s="24"/>
      <c r="N54" s="18"/>
      <c r="O54" s="19"/>
      <c r="P54" s="19"/>
      <c r="Q54" s="19"/>
      <c r="R54" s="19"/>
      <c r="S54" s="85"/>
      <c r="T54" s="85"/>
      <c r="U54" s="85"/>
      <c r="V54" s="85"/>
      <c r="W54" s="85"/>
    </row>
    <row r="55" spans="1:23" s="85" customFormat="1" ht="15" customHeight="1" x14ac:dyDescent="0.25">
      <c r="A55" s="11">
        <v>4</v>
      </c>
      <c r="B55" s="89" t="s">
        <v>47</v>
      </c>
      <c r="C55" s="20" t="s">
        <v>451</v>
      </c>
      <c r="D55" s="16"/>
      <c r="E55" s="16"/>
      <c r="F55" s="16"/>
      <c r="G55" s="31">
        <f>'ЛС-09-01'!L64</f>
        <v>107.61</v>
      </c>
      <c r="H55" s="16">
        <f>SUM(D55:G55)</f>
        <v>107.61</v>
      </c>
      <c r="I55" s="16"/>
      <c r="J55" s="16"/>
      <c r="K55" s="16"/>
      <c r="L55" s="16">
        <f>'ЛС-09-01'!N64</f>
        <v>1314</v>
      </c>
      <c r="M55" s="16">
        <f>SUM(I55:L55)</f>
        <v>1314</v>
      </c>
      <c r="N55" s="18"/>
      <c r="O55" s="19"/>
      <c r="P55" s="19"/>
      <c r="Q55" s="19">
        <f>ROUND(G55*пнр17,2)</f>
        <v>940.51</v>
      </c>
      <c r="R55" s="19">
        <f>SUM(N55:Q55)</f>
        <v>940.51</v>
      </c>
    </row>
    <row r="56" spans="1:23" s="85" customFormat="1" ht="10.15" hidden="1" customHeight="1" x14ac:dyDescent="0.25">
      <c r="A56" s="11"/>
      <c r="B56" s="89" t="s">
        <v>317</v>
      </c>
      <c r="C56" s="20" t="s">
        <v>48</v>
      </c>
      <c r="D56" s="19"/>
      <c r="E56" s="19"/>
      <c r="F56" s="16"/>
      <c r="G56" s="31"/>
      <c r="H56" s="16">
        <f t="shared" ref="H56:H57" si="0">SUM(D56:G56)</f>
        <v>0</v>
      </c>
      <c r="I56" s="16"/>
      <c r="J56" s="16"/>
      <c r="K56" s="16"/>
      <c r="L56" s="16"/>
      <c r="M56" s="16"/>
      <c r="N56" s="18"/>
      <c r="O56" s="19"/>
      <c r="P56" s="19"/>
      <c r="Q56" s="19"/>
      <c r="R56" s="19"/>
      <c r="V56" s="98"/>
    </row>
    <row r="57" spans="1:23" s="88" customFormat="1" ht="10.15" hidden="1" customHeight="1" x14ac:dyDescent="0.25">
      <c r="A57" s="11"/>
      <c r="B57" s="89" t="s">
        <v>318</v>
      </c>
      <c r="C57" s="20" t="s">
        <v>48</v>
      </c>
      <c r="D57" s="16"/>
      <c r="E57" s="16"/>
      <c r="F57" s="16"/>
      <c r="G57" s="32"/>
      <c r="H57" s="16">
        <f t="shared" si="0"/>
        <v>0</v>
      </c>
      <c r="I57" s="16"/>
      <c r="J57" s="16"/>
      <c r="K57" s="16"/>
      <c r="L57" s="16"/>
      <c r="M57" s="16">
        <f>SUM(I57:L57)</f>
        <v>0</v>
      </c>
      <c r="N57" s="18"/>
      <c r="O57" s="19"/>
      <c r="P57" s="19"/>
      <c r="Q57" s="19">
        <f>ROUND(G57*пнр17,2)</f>
        <v>0</v>
      </c>
      <c r="R57" s="19">
        <f>SUM(N57:Q57)</f>
        <v>0</v>
      </c>
    </row>
    <row r="58" spans="1:23" s="88" customFormat="1" ht="10.5" x14ac:dyDescent="0.25">
      <c r="A58" s="34"/>
      <c r="B58" s="35"/>
      <c r="C58" s="99" t="s">
        <v>49</v>
      </c>
      <c r="D58" s="29">
        <f>SUM(D55:D57)</f>
        <v>0</v>
      </c>
      <c r="E58" s="29">
        <f>SUM(E55:E57)</f>
        <v>0</v>
      </c>
      <c r="F58" s="29">
        <f>SUM(F55:F57)</f>
        <v>0</v>
      </c>
      <c r="G58" s="29">
        <f>SUM(G55:G57)</f>
        <v>107.61</v>
      </c>
      <c r="H58" s="29">
        <f>SUM(D58:G58)</f>
        <v>107.61</v>
      </c>
      <c r="I58" s="29">
        <f>SUM(I55:I57)</f>
        <v>0</v>
      </c>
      <c r="J58" s="29">
        <f>SUM(J55:J57)</f>
        <v>0</v>
      </c>
      <c r="K58" s="29">
        <f>SUM(K55:K57)</f>
        <v>0</v>
      </c>
      <c r="L58" s="29">
        <f>SUM(L55:L57)</f>
        <v>1314</v>
      </c>
      <c r="M58" s="21">
        <f>SUM(I58:L58)</f>
        <v>1314</v>
      </c>
      <c r="N58" s="22">
        <f>SUM(N55:N57)</f>
        <v>0</v>
      </c>
      <c r="O58" s="23">
        <f>SUM(O55:O57)</f>
        <v>0</v>
      </c>
      <c r="P58" s="23">
        <f>SUM(P55:P57)</f>
        <v>0</v>
      </c>
      <c r="Q58" s="23">
        <f>SUM(Q55:Q57)</f>
        <v>940.51</v>
      </c>
      <c r="R58" s="23">
        <f>SUM(N58:Q58)</f>
        <v>940.51</v>
      </c>
    </row>
    <row r="59" spans="1:23" s="88" customFormat="1" ht="10.5" x14ac:dyDescent="0.25">
      <c r="A59" s="34"/>
      <c r="B59" s="35"/>
      <c r="C59" s="99" t="s">
        <v>50</v>
      </c>
      <c r="D59" s="21">
        <f>D53+D58</f>
        <v>11342.92</v>
      </c>
      <c r="E59" s="21">
        <f>E53+E58</f>
        <v>54153.07</v>
      </c>
      <c r="F59" s="21">
        <f>F53+F58</f>
        <v>0</v>
      </c>
      <c r="G59" s="21">
        <f>G53+G58</f>
        <v>996.05</v>
      </c>
      <c r="H59" s="29">
        <f>SUM(D59:G59)</f>
        <v>66492.039999999994</v>
      </c>
      <c r="I59" s="21">
        <f>I53+I58</f>
        <v>166372</v>
      </c>
      <c r="J59" s="21">
        <f>J53+J58</f>
        <v>435407</v>
      </c>
      <c r="K59" s="21">
        <f>K53+K58</f>
        <v>0</v>
      </c>
      <c r="L59" s="21">
        <f>L53+L58</f>
        <v>5658.5</v>
      </c>
      <c r="M59" s="29">
        <f>SUM(I59:L59)</f>
        <v>607437.5</v>
      </c>
      <c r="N59" s="22">
        <f>N53+N58</f>
        <v>77775.98</v>
      </c>
      <c r="O59" s="23">
        <f>O53+O58</f>
        <v>380744.97</v>
      </c>
      <c r="P59" s="23">
        <f>P53+P58</f>
        <v>0</v>
      </c>
      <c r="Q59" s="23">
        <f>Q53+Q58</f>
        <v>4485.3900000000003</v>
      </c>
      <c r="R59" s="23">
        <f>SUM(N59:Q59)</f>
        <v>463006.33999999997</v>
      </c>
    </row>
    <row r="60" spans="1:23" s="85" customFormat="1" ht="11.25" x14ac:dyDescent="0.25">
      <c r="A60" s="100" t="s">
        <v>51</v>
      </c>
      <c r="B60" s="100"/>
      <c r="C60" s="100"/>
      <c r="D60" s="29"/>
      <c r="E60" s="29"/>
      <c r="F60" s="29"/>
      <c r="G60" s="29"/>
      <c r="H60" s="29"/>
      <c r="I60" s="36"/>
      <c r="J60" s="36"/>
      <c r="K60" s="36"/>
      <c r="L60" s="36"/>
      <c r="M60" s="36"/>
      <c r="N60" s="22"/>
      <c r="O60" s="23"/>
      <c r="P60" s="23"/>
      <c r="Q60" s="23"/>
      <c r="R60" s="23"/>
    </row>
    <row r="61" spans="1:23" s="102" customFormat="1" ht="22.5" x14ac:dyDescent="0.25">
      <c r="A61" s="101" t="s">
        <v>152</v>
      </c>
      <c r="B61" s="33" t="s">
        <v>53</v>
      </c>
      <c r="C61" s="37" t="s">
        <v>54</v>
      </c>
      <c r="D61" s="17">
        <f>D59*20%</f>
        <v>2268.5840000000003</v>
      </c>
      <c r="E61" s="17">
        <f>E59*20%</f>
        <v>10830.614000000001</v>
      </c>
      <c r="F61" s="17">
        <f>F59*20%</f>
        <v>0</v>
      </c>
      <c r="G61" s="17">
        <f>G59*20%</f>
        <v>199.21</v>
      </c>
      <c r="H61" s="21">
        <f>SUM(D61:G61)</f>
        <v>13298.408000000001</v>
      </c>
      <c r="I61" s="17">
        <f>I59*20%</f>
        <v>33274.400000000001</v>
      </c>
      <c r="J61" s="17">
        <f>J59*20%</f>
        <v>87081.400000000009</v>
      </c>
      <c r="K61" s="17">
        <f>K59*20%</f>
        <v>0</v>
      </c>
      <c r="L61" s="17">
        <f>L59*20%</f>
        <v>1131.7</v>
      </c>
      <c r="M61" s="21">
        <f>M59*20%</f>
        <v>121487.5</v>
      </c>
      <c r="N61" s="18" t="e">
        <f>ROUND(#REF!*0.2,2)</f>
        <v>#REF!</v>
      </c>
      <c r="O61" s="19" t="e">
        <f>ROUND(#REF!*0.2,2)</f>
        <v>#REF!</v>
      </c>
      <c r="P61" s="19" t="e">
        <f>ROUND(#REF!*0.2,2)</f>
        <v>#REF!</v>
      </c>
      <c r="Q61" s="19" t="e">
        <f>ROUNDUP(#REF!*0.2,2)</f>
        <v>#REF!</v>
      </c>
      <c r="R61" s="19" t="e">
        <f>SUM(N61:Q61)</f>
        <v>#REF!</v>
      </c>
    </row>
    <row r="62" spans="1:23" ht="21" x14ac:dyDescent="0.25">
      <c r="A62" s="38"/>
      <c r="B62" s="39"/>
      <c r="C62" s="354" t="s">
        <v>55</v>
      </c>
      <c r="D62" s="21">
        <f>D59+D61</f>
        <v>13611.504000000001</v>
      </c>
      <c r="E62" s="21">
        <f>E59+E61</f>
        <v>64983.684000000001</v>
      </c>
      <c r="F62" s="21">
        <f>F59+F61</f>
        <v>0</v>
      </c>
      <c r="G62" s="21">
        <f>G59+G61</f>
        <v>1195.26</v>
      </c>
      <c r="H62" s="21">
        <f>SUM(D62:G62)</f>
        <v>79790.447999999989</v>
      </c>
      <c r="I62" s="21">
        <f>I59+I61</f>
        <v>199646.4</v>
      </c>
      <c r="J62" s="21">
        <f>J59+J61</f>
        <v>522488.4</v>
      </c>
      <c r="K62" s="21">
        <f>K59+K61</f>
        <v>0</v>
      </c>
      <c r="L62" s="21">
        <f>L59+L61</f>
        <v>6790.2</v>
      </c>
      <c r="M62" s="21">
        <f>M59+M61</f>
        <v>728925</v>
      </c>
      <c r="N62" s="40" t="e">
        <f>#REF!+N61</f>
        <v>#REF!</v>
      </c>
      <c r="O62" s="41" t="e">
        <f>#REF!+O61</f>
        <v>#REF!</v>
      </c>
      <c r="P62" s="41" t="e">
        <f>#REF!+P61</f>
        <v>#REF!</v>
      </c>
      <c r="Q62" s="41" t="e">
        <f>#REF!+Q61</f>
        <v>#REF!</v>
      </c>
      <c r="R62" s="41" t="e">
        <f>SUM(N62:Q62)</f>
        <v>#REF!</v>
      </c>
    </row>
    <row r="63" spans="1:23" x14ac:dyDescent="0.25">
      <c r="A63" s="104"/>
      <c r="H63" s="107"/>
      <c r="L63" s="107"/>
      <c r="M63" s="107"/>
      <c r="N63" s="107"/>
      <c r="O63" s="107"/>
      <c r="P63" s="107"/>
      <c r="Q63" s="107"/>
      <c r="R63" s="107"/>
    </row>
    <row r="64" spans="1:23" x14ac:dyDescent="0.25">
      <c r="A64" s="109"/>
      <c r="M64" s="110"/>
      <c r="N64" s="85"/>
      <c r="O64" s="85"/>
      <c r="P64" s="85"/>
      <c r="Q64" s="85"/>
      <c r="R64" s="85"/>
    </row>
    <row r="65" spans="1:245" x14ac:dyDescent="0.25">
      <c r="A65" s="109"/>
      <c r="M65" s="110"/>
      <c r="N65" s="85"/>
      <c r="O65" s="85"/>
      <c r="P65" s="85"/>
      <c r="Q65" s="85"/>
      <c r="R65" s="85"/>
    </row>
    <row r="66" spans="1:245" s="60" customFormat="1" ht="15" x14ac:dyDescent="0.25">
      <c r="A66" s="111"/>
      <c r="D66" s="112"/>
      <c r="E66" s="541"/>
      <c r="F66" s="542"/>
      <c r="G66" s="542"/>
      <c r="H66" s="114"/>
      <c r="I66" s="115"/>
      <c r="K66" s="112"/>
      <c r="L66" s="116"/>
      <c r="M66" s="117"/>
    </row>
    <row r="67" spans="1:245" s="60" customFormat="1" ht="28.5" customHeight="1" x14ac:dyDescent="0.25">
      <c r="A67" s="118"/>
      <c r="B67" s="119" t="s">
        <v>319</v>
      </c>
      <c r="C67" s="437" t="s">
        <v>473</v>
      </c>
      <c r="D67" s="437"/>
      <c r="E67" s="113"/>
      <c r="F67" s="113"/>
      <c r="G67" s="113"/>
      <c r="H67" s="438" t="s">
        <v>474</v>
      </c>
      <c r="I67" s="438"/>
      <c r="K67" s="115"/>
      <c r="L67" s="115"/>
      <c r="M67" s="115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  <c r="IH67" s="121"/>
      <c r="II67" s="121"/>
      <c r="IJ67" s="121"/>
      <c r="IK67" s="121"/>
    </row>
    <row r="68" spans="1:245" s="60" customFormat="1" ht="28.5" customHeight="1" x14ac:dyDescent="0.25">
      <c r="A68" s="118"/>
      <c r="B68" s="122" t="s">
        <v>320</v>
      </c>
      <c r="C68" s="437" t="s">
        <v>505</v>
      </c>
      <c r="D68" s="437"/>
      <c r="E68" s="123"/>
      <c r="F68" s="120"/>
      <c r="G68" s="123"/>
      <c r="H68" s="438" t="s">
        <v>506</v>
      </c>
      <c r="I68" s="438"/>
      <c r="K68" s="115"/>
      <c r="L68" s="115"/>
      <c r="M68" s="115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  <c r="IF68" s="121"/>
      <c r="IG68" s="121"/>
      <c r="IH68" s="121"/>
      <c r="II68" s="121"/>
      <c r="IJ68" s="121"/>
      <c r="IK68" s="121"/>
    </row>
    <row r="69" spans="1:245" s="60" customFormat="1" ht="15" x14ac:dyDescent="0.25">
      <c r="A69" s="124"/>
      <c r="B69" s="125"/>
      <c r="D69" s="126"/>
      <c r="E69" s="127"/>
      <c r="F69" s="120"/>
      <c r="G69" s="123"/>
      <c r="H69" s="128"/>
      <c r="I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  <c r="HP69" s="121"/>
      <c r="HQ69" s="121"/>
      <c r="HR69" s="121"/>
      <c r="HS69" s="121"/>
      <c r="HT69" s="121"/>
      <c r="HU69" s="121"/>
      <c r="HV69" s="121"/>
      <c r="HW69" s="121"/>
      <c r="HX69" s="121"/>
      <c r="HY69" s="121"/>
      <c r="HZ69" s="121"/>
      <c r="IA69" s="121"/>
      <c r="IB69" s="121"/>
      <c r="IC69" s="121"/>
      <c r="ID69" s="121"/>
      <c r="IE69" s="121"/>
      <c r="IF69" s="121"/>
      <c r="IG69" s="121"/>
      <c r="IH69" s="121"/>
      <c r="II69" s="121"/>
      <c r="IJ69" s="121"/>
      <c r="IK69" s="121"/>
    </row>
  </sheetData>
  <mergeCells count="47">
    <mergeCell ref="J14:M14"/>
    <mergeCell ref="R37:R40"/>
    <mergeCell ref="Q38:Q40"/>
    <mergeCell ref="J38:J40"/>
    <mergeCell ref="K38:K40"/>
    <mergeCell ref="L38:L40"/>
    <mergeCell ref="N38:N40"/>
    <mergeCell ref="O38:O40"/>
    <mergeCell ref="P38:P40"/>
    <mergeCell ref="I38:I40"/>
    <mergeCell ref="H37:H40"/>
    <mergeCell ref="I37:L37"/>
    <mergeCell ref="M37:M40"/>
    <mergeCell ref="N37:Q37"/>
    <mergeCell ref="B12:C12"/>
    <mergeCell ref="B13:C13"/>
    <mergeCell ref="B34:D34"/>
    <mergeCell ref="B35:D35"/>
    <mergeCell ref="A37:A40"/>
    <mergeCell ref="B37:B40"/>
    <mergeCell ref="C37:C40"/>
    <mergeCell ref="D37:G37"/>
    <mergeCell ref="D38:D40"/>
    <mergeCell ref="E38:E40"/>
    <mergeCell ref="F38:F40"/>
    <mergeCell ref="G38:G40"/>
    <mergeCell ref="E3:H3"/>
    <mergeCell ref="E4:H4"/>
    <mergeCell ref="F6:H6"/>
    <mergeCell ref="P6:R6"/>
    <mergeCell ref="F8:H8"/>
    <mergeCell ref="J8:M8"/>
    <mergeCell ref="C68:D68"/>
    <mergeCell ref="H67:I67"/>
    <mergeCell ref="H68:I68"/>
    <mergeCell ref="J10:M10"/>
    <mergeCell ref="J11:M11"/>
    <mergeCell ref="J12:M12"/>
    <mergeCell ref="J13:M13"/>
    <mergeCell ref="C67:D67"/>
    <mergeCell ref="B29:D29"/>
    <mergeCell ref="A15:R15"/>
    <mergeCell ref="A16:R16"/>
    <mergeCell ref="A17:R17"/>
    <mergeCell ref="B28:D28"/>
    <mergeCell ref="B10:C10"/>
    <mergeCell ref="B11:C11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view="pageBreakPreview" zoomScaleNormal="100" zoomScaleSheetLayoutView="100" workbookViewId="0">
      <selection activeCell="A7" sqref="A7:E7"/>
    </sheetView>
  </sheetViews>
  <sheetFormatPr defaultRowHeight="15" x14ac:dyDescent="0.25"/>
  <cols>
    <col min="1" max="1" width="5.28515625" customWidth="1"/>
    <col min="2" max="2" width="27.5703125" customWidth="1"/>
    <col min="3" max="3" width="32.7109375" customWidth="1"/>
    <col min="4" max="4" width="14.28515625" customWidth="1"/>
    <col min="5" max="5" width="15.140625" customWidth="1"/>
  </cols>
  <sheetData>
    <row r="1" spans="1:6" x14ac:dyDescent="0.25">
      <c r="A1" s="130"/>
      <c r="B1" s="130"/>
      <c r="C1" s="130"/>
      <c r="D1" s="130"/>
      <c r="E1" s="131"/>
    </row>
    <row r="2" spans="1:6" x14ac:dyDescent="0.25">
      <c r="A2" s="130"/>
      <c r="B2" s="130"/>
      <c r="C2" s="130"/>
      <c r="D2" s="543" t="s">
        <v>472</v>
      </c>
      <c r="E2" s="543"/>
    </row>
    <row r="3" spans="1:6" x14ac:dyDescent="0.25">
      <c r="A3" s="130"/>
      <c r="B3" s="130"/>
      <c r="C3" s="130"/>
      <c r="D3" s="543" t="s">
        <v>470</v>
      </c>
      <c r="E3" s="543"/>
    </row>
    <row r="4" spans="1:6" x14ac:dyDescent="0.25">
      <c r="A4" s="130"/>
      <c r="B4" s="130"/>
      <c r="C4" s="130"/>
      <c r="D4" s="543" t="s">
        <v>471</v>
      </c>
      <c r="E4" s="543"/>
    </row>
    <row r="5" spans="1:6" ht="22.9" customHeight="1" x14ac:dyDescent="0.25">
      <c r="A5" s="130"/>
      <c r="B5" s="130"/>
      <c r="C5" s="130"/>
      <c r="D5" s="543" t="s">
        <v>503</v>
      </c>
      <c r="E5" s="543"/>
      <c r="F5" s="131"/>
    </row>
    <row r="6" spans="1:6" x14ac:dyDescent="0.25">
      <c r="A6" s="458" t="s">
        <v>507</v>
      </c>
      <c r="B6" s="458"/>
      <c r="C6" s="458"/>
      <c r="D6" s="458"/>
      <c r="E6" s="458"/>
    </row>
    <row r="7" spans="1:6" x14ac:dyDescent="0.25">
      <c r="A7" s="545" t="s">
        <v>463</v>
      </c>
      <c r="B7" s="545"/>
      <c r="C7" s="545"/>
      <c r="D7" s="545"/>
      <c r="E7" s="545"/>
    </row>
    <row r="8" spans="1:6" ht="37.9" customHeight="1" x14ac:dyDescent="0.25">
      <c r="A8" s="461" t="s">
        <v>464</v>
      </c>
      <c r="B8" s="461"/>
      <c r="C8" s="461"/>
      <c r="D8" s="461"/>
      <c r="E8" s="461"/>
    </row>
    <row r="9" spans="1:6" x14ac:dyDescent="0.25">
      <c r="A9" s="462" t="s">
        <v>325</v>
      </c>
      <c r="B9" s="462"/>
      <c r="C9" s="462"/>
      <c r="D9" s="462"/>
      <c r="E9" s="133"/>
    </row>
    <row r="10" spans="1:6" x14ac:dyDescent="0.25">
      <c r="A10" s="132"/>
      <c r="B10" s="132"/>
      <c r="C10" s="132"/>
      <c r="D10" s="132"/>
      <c r="E10" s="132"/>
    </row>
    <row r="11" spans="1:6" x14ac:dyDescent="0.25">
      <c r="A11" s="134" t="s">
        <v>326</v>
      </c>
      <c r="B11" s="132"/>
      <c r="C11" s="132"/>
      <c r="D11" s="132"/>
      <c r="E11" s="132"/>
    </row>
    <row r="12" spans="1:6" x14ac:dyDescent="0.25">
      <c r="A12" s="135"/>
      <c r="B12" s="457"/>
      <c r="C12" s="457"/>
      <c r="D12" s="457"/>
      <c r="E12" s="457"/>
    </row>
    <row r="13" spans="1:6" x14ac:dyDescent="0.25">
      <c r="A13" s="132" t="s">
        <v>327</v>
      </c>
      <c r="B13" s="132"/>
      <c r="C13" s="136"/>
      <c r="D13" s="136"/>
      <c r="E13" s="136"/>
    </row>
    <row r="14" spans="1:6" x14ac:dyDescent="0.25">
      <c r="A14" s="135"/>
      <c r="B14" s="457"/>
      <c r="C14" s="457"/>
      <c r="D14" s="457"/>
      <c r="E14" s="457"/>
    </row>
    <row r="15" spans="1:6" x14ac:dyDescent="0.25">
      <c r="A15" s="135"/>
      <c r="B15" s="137"/>
      <c r="C15" s="137"/>
      <c r="D15" s="137"/>
      <c r="E15" s="137"/>
    </row>
    <row r="16" spans="1:6" x14ac:dyDescent="0.25">
      <c r="A16" s="138" t="s">
        <v>450</v>
      </c>
      <c r="B16" s="137"/>
      <c r="C16" s="137"/>
      <c r="D16" s="137"/>
      <c r="E16" s="137"/>
    </row>
    <row r="17" spans="1:5" x14ac:dyDescent="0.25">
      <c r="A17" s="132"/>
      <c r="B17" s="132"/>
      <c r="C17" s="139"/>
      <c r="D17" s="139"/>
      <c r="E17" s="140"/>
    </row>
    <row r="18" spans="1:5" ht="96" x14ac:dyDescent="0.25">
      <c r="A18" s="141" t="s">
        <v>20</v>
      </c>
      <c r="B18" s="142" t="s">
        <v>328</v>
      </c>
      <c r="C18" s="142" t="s">
        <v>329</v>
      </c>
      <c r="D18" s="143" t="s">
        <v>330</v>
      </c>
      <c r="E18" s="143" t="s">
        <v>331</v>
      </c>
    </row>
    <row r="19" spans="1:5" x14ac:dyDescent="0.25">
      <c r="A19" s="144">
        <v>1</v>
      </c>
      <c r="B19" s="145">
        <v>2</v>
      </c>
      <c r="C19" s="145">
        <v>3</v>
      </c>
      <c r="D19" s="144">
        <v>4</v>
      </c>
      <c r="E19" s="144">
        <v>5</v>
      </c>
    </row>
    <row r="20" spans="1:5" x14ac:dyDescent="0.25">
      <c r="A20" s="465" t="s">
        <v>332</v>
      </c>
      <c r="B20" s="466"/>
      <c r="C20" s="466"/>
      <c r="D20" s="466"/>
      <c r="E20" s="466"/>
    </row>
    <row r="21" spans="1:5" ht="44.45" customHeight="1" x14ac:dyDescent="0.25">
      <c r="A21" s="467">
        <v>1</v>
      </c>
      <c r="B21" s="459" t="s">
        <v>333</v>
      </c>
      <c r="C21" s="146" t="s">
        <v>334</v>
      </c>
      <c r="D21" s="147" t="s">
        <v>448</v>
      </c>
      <c r="E21" s="148">
        <f>111*4*1.2</f>
        <v>532.79999999999995</v>
      </c>
    </row>
    <row r="22" spans="1:5" ht="84" x14ac:dyDescent="0.25">
      <c r="A22" s="468"/>
      <c r="B22" s="460"/>
      <c r="C22" s="150" t="s">
        <v>335</v>
      </c>
      <c r="D22" s="151"/>
      <c r="E22" s="152" t="s">
        <v>336</v>
      </c>
    </row>
    <row r="23" spans="1:5" ht="63.75" x14ac:dyDescent="0.25">
      <c r="A23" s="467">
        <v>2</v>
      </c>
      <c r="B23" s="155" t="s">
        <v>337</v>
      </c>
      <c r="C23" s="146" t="s">
        <v>338</v>
      </c>
      <c r="D23" s="147" t="s">
        <v>449</v>
      </c>
      <c r="E23" s="148">
        <f>41*4*1.2</f>
        <v>196.79999999999998</v>
      </c>
    </row>
    <row r="24" spans="1:5" ht="84" x14ac:dyDescent="0.25">
      <c r="A24" s="468"/>
      <c r="B24" s="149"/>
      <c r="C24" s="150" t="s">
        <v>335</v>
      </c>
      <c r="D24" s="151"/>
      <c r="E24" s="152" t="s">
        <v>336</v>
      </c>
    </row>
    <row r="25" spans="1:5" ht="114.75" x14ac:dyDescent="0.25">
      <c r="A25" s="153">
        <v>3</v>
      </c>
      <c r="B25" s="155" t="s">
        <v>339</v>
      </c>
      <c r="C25" s="146" t="s">
        <v>340</v>
      </c>
      <c r="D25" s="147" t="s">
        <v>341</v>
      </c>
      <c r="E25" s="148">
        <v>41.04</v>
      </c>
    </row>
    <row r="26" spans="1:5" ht="138" customHeight="1" x14ac:dyDescent="0.25">
      <c r="A26" s="153">
        <v>4</v>
      </c>
      <c r="B26" s="155" t="s">
        <v>342</v>
      </c>
      <c r="C26" s="146" t="s">
        <v>343</v>
      </c>
      <c r="D26" s="147" t="s">
        <v>344</v>
      </c>
      <c r="E26" s="148">
        <v>56.82</v>
      </c>
    </row>
    <row r="27" spans="1:5" ht="38.25" x14ac:dyDescent="0.25">
      <c r="A27" s="153">
        <v>5</v>
      </c>
      <c r="B27" s="155" t="s">
        <v>345</v>
      </c>
      <c r="C27" s="146" t="s">
        <v>346</v>
      </c>
      <c r="D27" s="147" t="s">
        <v>347</v>
      </c>
      <c r="E27" s="349">
        <v>60.98</v>
      </c>
    </row>
    <row r="28" spans="1:5" x14ac:dyDescent="0.25">
      <c r="A28" s="153"/>
      <c r="B28" s="463" t="s">
        <v>348</v>
      </c>
      <c r="C28" s="464"/>
      <c r="D28" s="464"/>
      <c r="E28" s="154"/>
    </row>
    <row r="29" spans="1:5" x14ac:dyDescent="0.25">
      <c r="A29" s="153"/>
      <c r="B29" s="469" t="s">
        <v>349</v>
      </c>
      <c r="C29" s="468"/>
      <c r="D29" s="468"/>
      <c r="E29" s="156">
        <f>SUM(E21:E28)</f>
        <v>888.43999999999994</v>
      </c>
    </row>
    <row r="30" spans="1:5" ht="45" customHeight="1" x14ac:dyDescent="0.25">
      <c r="A30" s="153"/>
      <c r="B30" s="470" t="s">
        <v>350</v>
      </c>
      <c r="C30" s="468"/>
      <c r="D30" s="468"/>
      <c r="E30" s="156">
        <v>4344.5</v>
      </c>
    </row>
    <row r="31" spans="1:5" x14ac:dyDescent="0.25">
      <c r="A31" s="153"/>
      <c r="B31" s="463" t="s">
        <v>351</v>
      </c>
      <c r="C31" s="464"/>
      <c r="D31" s="464"/>
      <c r="E31" s="157">
        <f>E30</f>
        <v>4344.5</v>
      </c>
    </row>
    <row r="32" spans="1:5" x14ac:dyDescent="0.25">
      <c r="A32" s="158"/>
      <c r="B32" s="159"/>
      <c r="C32" s="160"/>
      <c r="D32" s="161"/>
      <c r="E32" s="162"/>
    </row>
    <row r="33" spans="1:5" x14ac:dyDescent="0.25">
      <c r="A33" s="158"/>
      <c r="B33" s="159"/>
      <c r="C33" s="160"/>
      <c r="D33" s="161"/>
      <c r="E33" s="163"/>
    </row>
    <row r="34" spans="1:5" x14ac:dyDescent="0.25">
      <c r="A34" s="164"/>
      <c r="B34" s="164"/>
      <c r="C34" s="165"/>
      <c r="D34" s="166"/>
      <c r="E34" s="165"/>
    </row>
    <row r="35" spans="1:5" x14ac:dyDescent="0.25">
      <c r="A35" s="167" t="s">
        <v>319</v>
      </c>
      <c r="B35" s="164"/>
      <c r="C35" s="164" t="s">
        <v>508</v>
      </c>
      <c r="D35" s="168"/>
      <c r="E35" s="169" t="s">
        <v>474</v>
      </c>
    </row>
    <row r="36" spans="1:5" x14ac:dyDescent="0.25">
      <c r="A36" s="170" t="s">
        <v>320</v>
      </c>
      <c r="B36" s="164"/>
      <c r="C36" s="171" t="s">
        <v>509</v>
      </c>
      <c r="D36" s="172"/>
      <c r="E36" s="169" t="s">
        <v>506</v>
      </c>
    </row>
    <row r="37" spans="1:5" x14ac:dyDescent="0.25">
      <c r="A37" s="173"/>
      <c r="B37" s="164"/>
      <c r="C37" s="174"/>
      <c r="D37" s="175"/>
      <c r="E37" s="174"/>
    </row>
  </sheetData>
  <mergeCells count="18">
    <mergeCell ref="D2:E2"/>
    <mergeCell ref="D3:E3"/>
    <mergeCell ref="D4:E4"/>
    <mergeCell ref="D5:E5"/>
    <mergeCell ref="B31:D31"/>
    <mergeCell ref="A20:E20"/>
    <mergeCell ref="A21:A22"/>
    <mergeCell ref="A23:A24"/>
    <mergeCell ref="B28:D28"/>
    <mergeCell ref="B29:D29"/>
    <mergeCell ref="B30:D30"/>
    <mergeCell ref="B14:E14"/>
    <mergeCell ref="A6:E6"/>
    <mergeCell ref="A7:E7"/>
    <mergeCell ref="B21:B22"/>
    <mergeCell ref="A8:E8"/>
    <mergeCell ref="A9:D9"/>
    <mergeCell ref="B12:E12"/>
  </mergeCells>
  <pageMargins left="0.25" right="0.25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55"/>
  <sheetViews>
    <sheetView view="pageBreakPreview" zoomScaleNormal="100" zoomScaleSheetLayoutView="100" workbookViewId="0">
      <selection activeCell="J4" sqref="J4:N10"/>
    </sheetView>
  </sheetViews>
  <sheetFormatPr defaultColWidth="9.140625" defaultRowHeight="11.25" x14ac:dyDescent="0.2"/>
  <cols>
    <col min="1" max="1" width="9.140625" style="181"/>
    <col min="2" max="2" width="14.7109375" style="176" customWidth="1"/>
    <col min="3" max="3" width="15.28515625" style="176" customWidth="1"/>
    <col min="4" max="16384" width="9.140625" style="176"/>
  </cols>
  <sheetData>
    <row r="1" spans="1:18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8" t="s">
        <v>58</v>
      </c>
    </row>
    <row r="2" spans="1:18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8" t="s">
        <v>59</v>
      </c>
    </row>
    <row r="3" spans="1:18" x14ac:dyDescent="0.2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8"/>
    </row>
    <row r="4" spans="1:18" ht="12.75" x14ac:dyDescent="0.2">
      <c r="A4" s="493" t="s">
        <v>0</v>
      </c>
      <c r="B4" s="493"/>
      <c r="C4" s="493"/>
      <c r="D4" s="259"/>
      <c r="E4" s="255"/>
      <c r="F4" s="255"/>
      <c r="G4" s="255"/>
      <c r="H4" s="255"/>
      <c r="I4" s="255"/>
      <c r="J4" s="554"/>
      <c r="K4" s="555" t="s">
        <v>60</v>
      </c>
      <c r="L4" s="555"/>
      <c r="M4" s="555"/>
      <c r="N4" s="555"/>
    </row>
    <row r="5" spans="1:18" ht="12.75" x14ac:dyDescent="0.2">
      <c r="A5" s="283"/>
      <c r="B5" s="283"/>
      <c r="C5" s="283"/>
      <c r="D5" s="259"/>
      <c r="E5" s="255"/>
      <c r="F5" s="255"/>
      <c r="G5" s="255"/>
      <c r="H5" s="255"/>
      <c r="I5" s="255"/>
      <c r="J5" s="554"/>
      <c r="K5" s="560"/>
      <c r="L5" s="560"/>
      <c r="M5" s="560"/>
      <c r="N5" s="560"/>
    </row>
    <row r="6" spans="1:18" ht="12.75" x14ac:dyDescent="0.2">
      <c r="A6" s="283"/>
      <c r="B6" s="283"/>
      <c r="C6" s="283"/>
      <c r="D6" s="259"/>
      <c r="E6" s="255"/>
      <c r="F6" s="255"/>
      <c r="G6" s="255"/>
      <c r="H6" s="255"/>
      <c r="I6" s="255"/>
      <c r="J6" s="549" t="s">
        <v>470</v>
      </c>
      <c r="K6" s="549"/>
      <c r="L6" s="549"/>
      <c r="M6" s="549"/>
      <c r="N6" s="549"/>
    </row>
    <row r="7" spans="1:18" ht="12.75" x14ac:dyDescent="0.2">
      <c r="A7" s="494"/>
      <c r="B7" s="494"/>
      <c r="C7" s="494"/>
      <c r="D7" s="494"/>
      <c r="E7" s="257"/>
      <c r="F7" s="255"/>
      <c r="G7" s="255"/>
      <c r="H7" s="255"/>
      <c r="I7" s="255"/>
      <c r="J7" s="550" t="s">
        <v>471</v>
      </c>
      <c r="K7" s="550"/>
      <c r="L7" s="550"/>
      <c r="M7" s="550"/>
      <c r="N7" s="550"/>
    </row>
    <row r="8" spans="1:18" ht="12.75" x14ac:dyDescent="0.2">
      <c r="A8" s="471"/>
      <c r="B8" s="471"/>
      <c r="C8" s="471"/>
      <c r="D8" s="471"/>
      <c r="E8" s="255"/>
      <c r="F8" s="255"/>
      <c r="G8" s="255"/>
      <c r="H8" s="255"/>
      <c r="I8" s="255"/>
      <c r="J8" s="551" t="s">
        <v>510</v>
      </c>
      <c r="K8" s="551"/>
      <c r="L8" s="551"/>
      <c r="M8" s="551"/>
      <c r="N8" s="551"/>
    </row>
    <row r="9" spans="1:18" ht="12.75" x14ac:dyDescent="0.2">
      <c r="A9" s="260"/>
      <c r="B9" s="261"/>
      <c r="C9" s="257"/>
      <c r="D9" s="257"/>
      <c r="E9" s="255"/>
      <c r="F9" s="255"/>
      <c r="G9" s="255"/>
      <c r="H9" s="255"/>
      <c r="I9" s="255"/>
      <c r="J9" s="561"/>
      <c r="K9" s="561"/>
      <c r="L9" s="561"/>
      <c r="M9" s="561"/>
      <c r="N9" s="562"/>
    </row>
    <row r="10" spans="1:18" ht="15" customHeight="1" x14ac:dyDescent="0.2">
      <c r="A10" s="256" t="s">
        <v>62</v>
      </c>
      <c r="B10" s="263"/>
      <c r="C10" s="263"/>
      <c r="D10" s="263"/>
      <c r="E10" s="255"/>
      <c r="F10" s="255"/>
      <c r="G10" s="255"/>
      <c r="H10" s="255"/>
      <c r="I10" s="255"/>
      <c r="J10" s="549" t="s">
        <v>62</v>
      </c>
      <c r="K10" s="549"/>
      <c r="L10" s="549"/>
      <c r="M10" s="549"/>
      <c r="N10" s="549"/>
    </row>
    <row r="11" spans="1:18" x14ac:dyDescent="0.2">
      <c r="A11" s="255"/>
      <c r="B11" s="255"/>
      <c r="C11" s="255"/>
      <c r="D11" s="255"/>
      <c r="E11" s="255"/>
      <c r="F11" s="264"/>
      <c r="G11" s="255"/>
      <c r="H11" s="255"/>
      <c r="I11" s="255"/>
      <c r="J11" s="255"/>
      <c r="K11" s="255"/>
      <c r="L11" s="255"/>
      <c r="M11" s="255"/>
      <c r="N11" s="255"/>
    </row>
    <row r="12" spans="1:18" ht="46.9" customHeight="1" x14ac:dyDescent="0.2">
      <c r="A12" s="265" t="s">
        <v>63</v>
      </c>
      <c r="B12" s="263"/>
      <c r="C12" s="255"/>
      <c r="D12" s="471" t="s">
        <v>64</v>
      </c>
      <c r="E12" s="471"/>
      <c r="F12" s="471"/>
      <c r="G12" s="471"/>
      <c r="H12" s="471"/>
      <c r="I12" s="471"/>
      <c r="J12" s="471"/>
      <c r="K12" s="471"/>
      <c r="L12" s="471"/>
      <c r="M12" s="471"/>
      <c r="N12" s="471"/>
    </row>
    <row r="13" spans="1:18" x14ac:dyDescent="0.2">
      <c r="A13" s="266" t="s">
        <v>65</v>
      </c>
      <c r="B13" s="255"/>
      <c r="C13" s="255"/>
      <c r="D13" s="262" t="s">
        <v>66</v>
      </c>
      <c r="E13" s="262"/>
      <c r="F13" s="267"/>
      <c r="G13" s="267"/>
      <c r="H13" s="267"/>
      <c r="I13" s="267"/>
      <c r="J13" s="267"/>
      <c r="K13" s="267"/>
      <c r="L13" s="267"/>
      <c r="M13" s="267"/>
      <c r="N13" s="267"/>
    </row>
    <row r="14" spans="1:18" x14ac:dyDescent="0.2">
      <c r="A14" s="266"/>
      <c r="B14" s="255"/>
      <c r="C14" s="255"/>
      <c r="D14" s="255"/>
      <c r="E14" s="255"/>
      <c r="F14" s="263"/>
      <c r="G14" s="263"/>
      <c r="H14" s="263"/>
      <c r="I14" s="263"/>
      <c r="J14" s="263"/>
      <c r="K14" s="263"/>
      <c r="L14" s="263"/>
      <c r="M14" s="263"/>
      <c r="N14" s="263"/>
    </row>
    <row r="15" spans="1:18" ht="45" customHeight="1" x14ac:dyDescent="0.2">
      <c r="A15" s="496" t="s">
        <v>489</v>
      </c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</row>
    <row r="16" spans="1:18" x14ac:dyDescent="0.2">
      <c r="A16" s="482" t="s">
        <v>5</v>
      </c>
      <c r="B16" s="482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</row>
    <row r="17" spans="1:14" x14ac:dyDescent="0.2">
      <c r="A17" s="268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</row>
    <row r="18" spans="1:14" x14ac:dyDescent="0.2">
      <c r="A18" s="492"/>
      <c r="B18" s="492"/>
      <c r="C18" s="492"/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492"/>
    </row>
    <row r="19" spans="1:14" x14ac:dyDescent="0.2">
      <c r="A19" s="482" t="s">
        <v>68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</row>
    <row r="20" spans="1:14" ht="18" x14ac:dyDescent="0.25">
      <c r="A20" s="495" t="s">
        <v>466</v>
      </c>
      <c r="B20" s="495"/>
      <c r="C20" s="495"/>
      <c r="D20" s="495"/>
      <c r="E20" s="495"/>
      <c r="F20" s="495"/>
      <c r="G20" s="495"/>
      <c r="H20" s="495"/>
      <c r="I20" s="495"/>
      <c r="J20" s="495"/>
      <c r="K20" s="495"/>
      <c r="L20" s="495"/>
      <c r="M20" s="495"/>
      <c r="N20" s="495"/>
    </row>
    <row r="21" spans="1:14" ht="18" x14ac:dyDescent="0.25">
      <c r="A21" s="271"/>
      <c r="B21" s="270"/>
      <c r="C21" s="270"/>
      <c r="D21" s="270"/>
      <c r="E21" s="270"/>
      <c r="F21" s="270"/>
      <c r="G21" s="270"/>
      <c r="H21" s="270"/>
      <c r="I21" s="270"/>
      <c r="J21" s="350"/>
      <c r="K21" s="270"/>
      <c r="L21" s="270"/>
      <c r="M21" s="270"/>
      <c r="N21" s="270"/>
    </row>
    <row r="22" spans="1:14" ht="11.25" customHeight="1" x14ac:dyDescent="0.2">
      <c r="A22" s="544" t="s">
        <v>490</v>
      </c>
      <c r="B22" s="544"/>
      <c r="C22" s="544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4"/>
    </row>
    <row r="23" spans="1:14" x14ac:dyDescent="0.2">
      <c r="A23" s="482" t="s">
        <v>70</v>
      </c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</row>
    <row r="24" spans="1:14" x14ac:dyDescent="0.2">
      <c r="A24" s="256" t="s">
        <v>71</v>
      </c>
      <c r="B24" s="272" t="s">
        <v>72</v>
      </c>
      <c r="C24" s="255" t="s">
        <v>73</v>
      </c>
      <c r="D24" s="255"/>
      <c r="E24" s="255"/>
      <c r="F24" s="257"/>
      <c r="G24" s="257"/>
      <c r="H24" s="257"/>
      <c r="I24" s="257"/>
      <c r="J24" s="257"/>
      <c r="K24" s="257"/>
      <c r="L24" s="257"/>
      <c r="M24" s="257"/>
      <c r="N24" s="257"/>
    </row>
    <row r="25" spans="1:14" x14ac:dyDescent="0.2">
      <c r="A25" s="256" t="s">
        <v>74</v>
      </c>
      <c r="B25" s="483"/>
      <c r="C25" s="483"/>
      <c r="D25" s="483"/>
      <c r="E25" s="483"/>
      <c r="F25" s="483"/>
      <c r="G25" s="257"/>
      <c r="H25" s="257"/>
      <c r="I25" s="257"/>
      <c r="J25" s="257"/>
      <c r="K25" s="257"/>
      <c r="L25" s="257"/>
      <c r="M25" s="257"/>
      <c r="N25" s="257"/>
    </row>
    <row r="26" spans="1:14" x14ac:dyDescent="0.2">
      <c r="A26" s="255"/>
      <c r="B26" s="484" t="s">
        <v>75</v>
      </c>
      <c r="C26" s="484"/>
      <c r="D26" s="484"/>
      <c r="E26" s="484"/>
      <c r="F26" s="484"/>
      <c r="G26" s="273"/>
      <c r="H26" s="273"/>
      <c r="I26" s="273"/>
      <c r="J26" s="273"/>
      <c r="K26" s="273"/>
      <c r="L26" s="273"/>
      <c r="M26" s="274"/>
      <c r="N26" s="273"/>
    </row>
    <row r="27" spans="1:14" x14ac:dyDescent="0.2">
      <c r="A27" s="255"/>
      <c r="B27" s="255"/>
      <c r="C27" s="255"/>
      <c r="D27" s="275"/>
      <c r="E27" s="275"/>
      <c r="F27" s="275"/>
      <c r="G27" s="275"/>
      <c r="H27" s="275"/>
      <c r="I27" s="275"/>
      <c r="J27" s="275"/>
      <c r="K27" s="275"/>
      <c r="L27" s="275"/>
      <c r="M27" s="273"/>
      <c r="N27" s="273"/>
    </row>
    <row r="28" spans="1:14" x14ac:dyDescent="0.2">
      <c r="A28" s="276" t="s">
        <v>76</v>
      </c>
      <c r="B28" s="255"/>
      <c r="C28" s="255"/>
      <c r="D28" s="262" t="s">
        <v>324</v>
      </c>
      <c r="E28" s="255"/>
      <c r="F28" s="277"/>
      <c r="G28" s="277"/>
      <c r="H28" s="277"/>
      <c r="I28" s="277"/>
      <c r="J28" s="277"/>
      <c r="K28" s="277"/>
      <c r="L28" s="277"/>
      <c r="M28" s="277"/>
      <c r="N28" s="277"/>
    </row>
    <row r="29" spans="1:14" x14ac:dyDescent="0.2">
      <c r="A29" s="255"/>
      <c r="B29" s="255"/>
      <c r="C29" s="255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</row>
    <row r="30" spans="1:14" x14ac:dyDescent="0.2">
      <c r="A30" s="276" t="s">
        <v>77</v>
      </c>
      <c r="B30" s="255"/>
      <c r="C30" s="285">
        <v>57.4</v>
      </c>
      <c r="D30" s="286" t="s">
        <v>453</v>
      </c>
      <c r="E30" s="287" t="s">
        <v>78</v>
      </c>
      <c r="F30" s="255"/>
      <c r="G30" s="255"/>
      <c r="H30" s="255"/>
      <c r="I30" s="255"/>
      <c r="J30" s="255"/>
      <c r="K30" s="255"/>
      <c r="L30" s="288"/>
      <c r="M30" s="288"/>
      <c r="N30" s="255"/>
    </row>
    <row r="31" spans="1:14" x14ac:dyDescent="0.2">
      <c r="A31" s="255"/>
      <c r="B31" s="255" t="s">
        <v>79</v>
      </c>
      <c r="C31" s="289"/>
      <c r="D31" s="290"/>
      <c r="E31" s="287"/>
      <c r="F31" s="255"/>
      <c r="G31" s="255"/>
      <c r="H31" s="255"/>
      <c r="I31" s="255"/>
      <c r="J31" s="255"/>
      <c r="K31" s="255"/>
      <c r="L31" s="255"/>
      <c r="M31" s="255"/>
      <c r="N31" s="255"/>
    </row>
    <row r="32" spans="1:14" x14ac:dyDescent="0.2">
      <c r="A32" s="255"/>
      <c r="B32" s="255" t="s">
        <v>27</v>
      </c>
      <c r="C32" s="285">
        <v>36.479999999999997</v>
      </c>
      <c r="D32" s="286" t="s">
        <v>454</v>
      </c>
      <c r="E32" s="287" t="s">
        <v>78</v>
      </c>
      <c r="F32" s="255"/>
      <c r="G32" s="255" t="s">
        <v>80</v>
      </c>
      <c r="H32" s="255"/>
      <c r="I32" s="255"/>
      <c r="J32" s="255"/>
      <c r="K32" s="255"/>
      <c r="L32" s="285">
        <v>15.5</v>
      </c>
      <c r="M32" s="286" t="s">
        <v>455</v>
      </c>
      <c r="N32" s="287" t="s">
        <v>78</v>
      </c>
    </row>
    <row r="33" spans="1:14" x14ac:dyDescent="0.2">
      <c r="A33" s="255"/>
      <c r="B33" s="255" t="s">
        <v>28</v>
      </c>
      <c r="C33" s="285">
        <v>20.91</v>
      </c>
      <c r="D33" s="291" t="s">
        <v>352</v>
      </c>
      <c r="E33" s="287" t="s">
        <v>78</v>
      </c>
      <c r="F33" s="255"/>
      <c r="G33" s="255" t="s">
        <v>81</v>
      </c>
      <c r="H33" s="255"/>
      <c r="I33" s="255"/>
      <c r="J33" s="255"/>
      <c r="K33" s="255"/>
      <c r="L33" s="477">
        <v>74.739999999999995</v>
      </c>
      <c r="M33" s="477"/>
      <c r="N33" s="287" t="s">
        <v>82</v>
      </c>
    </row>
    <row r="34" spans="1:14" x14ac:dyDescent="0.2">
      <c r="A34" s="255"/>
      <c r="B34" s="255" t="s">
        <v>29</v>
      </c>
      <c r="C34" s="285">
        <v>0</v>
      </c>
      <c r="D34" s="291" t="s">
        <v>83</v>
      </c>
      <c r="E34" s="287" t="s">
        <v>78</v>
      </c>
      <c r="F34" s="255"/>
      <c r="G34" s="255" t="s">
        <v>84</v>
      </c>
      <c r="H34" s="255"/>
      <c r="I34" s="255"/>
      <c r="J34" s="255"/>
      <c r="K34" s="255"/>
      <c r="L34" s="477">
        <v>7.16</v>
      </c>
      <c r="M34" s="477"/>
      <c r="N34" s="287" t="s">
        <v>82</v>
      </c>
    </row>
    <row r="35" spans="1:14" x14ac:dyDescent="0.2">
      <c r="A35" s="255"/>
      <c r="B35" s="255" t="s">
        <v>85</v>
      </c>
      <c r="C35" s="285">
        <v>0</v>
      </c>
      <c r="D35" s="286" t="s">
        <v>83</v>
      </c>
      <c r="E35" s="287" t="s">
        <v>78</v>
      </c>
      <c r="F35" s="255"/>
      <c r="G35" s="255" t="s">
        <v>86</v>
      </c>
      <c r="H35" s="255"/>
      <c r="I35" s="255"/>
      <c r="J35" s="255"/>
      <c r="K35" s="255"/>
      <c r="L35" s="479"/>
      <c r="M35" s="479"/>
      <c r="N35" s="255"/>
    </row>
    <row r="36" spans="1:14" x14ac:dyDescent="0.2">
      <c r="A36" s="292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</row>
    <row r="37" spans="1:14" x14ac:dyDescent="0.2">
      <c r="A37" s="478" t="s">
        <v>87</v>
      </c>
      <c r="B37" s="472" t="s">
        <v>21</v>
      </c>
      <c r="C37" s="472" t="s">
        <v>88</v>
      </c>
      <c r="D37" s="472"/>
      <c r="E37" s="472"/>
      <c r="F37" s="472" t="s">
        <v>89</v>
      </c>
      <c r="G37" s="472" t="s">
        <v>90</v>
      </c>
      <c r="H37" s="472"/>
      <c r="I37" s="472"/>
      <c r="J37" s="472" t="s">
        <v>91</v>
      </c>
      <c r="K37" s="472"/>
      <c r="L37" s="472"/>
      <c r="M37" s="472" t="s">
        <v>92</v>
      </c>
      <c r="N37" s="472" t="s">
        <v>93</v>
      </c>
    </row>
    <row r="38" spans="1:14" x14ac:dyDescent="0.2">
      <c r="A38" s="478"/>
      <c r="B38" s="472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</row>
    <row r="39" spans="1:14" ht="45" x14ac:dyDescent="0.2">
      <c r="A39" s="478"/>
      <c r="B39" s="472"/>
      <c r="C39" s="472"/>
      <c r="D39" s="472"/>
      <c r="E39" s="472"/>
      <c r="F39" s="472"/>
      <c r="G39" s="293" t="s">
        <v>94</v>
      </c>
      <c r="H39" s="293" t="s">
        <v>95</v>
      </c>
      <c r="I39" s="293" t="s">
        <v>96</v>
      </c>
      <c r="J39" s="293" t="s">
        <v>94</v>
      </c>
      <c r="K39" s="293" t="s">
        <v>95</v>
      </c>
      <c r="L39" s="293" t="s">
        <v>97</v>
      </c>
      <c r="M39" s="472"/>
      <c r="N39" s="472"/>
    </row>
    <row r="40" spans="1:14" x14ac:dyDescent="0.2">
      <c r="A40" s="294">
        <v>1</v>
      </c>
      <c r="B40" s="295">
        <v>2</v>
      </c>
      <c r="C40" s="491">
        <v>3</v>
      </c>
      <c r="D40" s="491"/>
      <c r="E40" s="491"/>
      <c r="F40" s="295">
        <v>4</v>
      </c>
      <c r="G40" s="295">
        <v>5</v>
      </c>
      <c r="H40" s="295">
        <v>6</v>
      </c>
      <c r="I40" s="295">
        <v>7</v>
      </c>
      <c r="J40" s="295">
        <v>8</v>
      </c>
      <c r="K40" s="295">
        <v>9</v>
      </c>
      <c r="L40" s="295">
        <v>10</v>
      </c>
      <c r="M40" s="295">
        <v>11</v>
      </c>
      <c r="N40" s="295">
        <v>12</v>
      </c>
    </row>
    <row r="41" spans="1:14" ht="12" x14ac:dyDescent="0.2">
      <c r="A41" s="486" t="s">
        <v>98</v>
      </c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8"/>
    </row>
    <row r="42" spans="1:14" x14ac:dyDescent="0.2">
      <c r="A42" s="473" t="s">
        <v>99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21.6" customHeight="1" x14ac:dyDescent="0.2">
      <c r="A43" s="297" t="s">
        <v>100</v>
      </c>
      <c r="B43" s="298" t="s">
        <v>101</v>
      </c>
      <c r="C43" s="476" t="s">
        <v>102</v>
      </c>
      <c r="D43" s="476"/>
      <c r="E43" s="476"/>
      <c r="F43" s="299" t="s">
        <v>103</v>
      </c>
      <c r="G43" s="299"/>
      <c r="H43" s="299"/>
      <c r="I43" s="300">
        <v>3</v>
      </c>
      <c r="J43" s="301"/>
      <c r="K43" s="299"/>
      <c r="L43" s="301"/>
      <c r="M43" s="299"/>
      <c r="N43" s="302"/>
    </row>
    <row r="44" spans="1:14" x14ac:dyDescent="0.2">
      <c r="A44" s="303"/>
      <c r="B44" s="304">
        <v>1</v>
      </c>
      <c r="C44" s="471" t="s">
        <v>104</v>
      </c>
      <c r="D44" s="471"/>
      <c r="E44" s="471"/>
      <c r="F44" s="305"/>
      <c r="G44" s="305"/>
      <c r="H44" s="305"/>
      <c r="I44" s="305"/>
      <c r="J44" s="306">
        <v>7.35</v>
      </c>
      <c r="K44" s="305"/>
      <c r="L44" s="306">
        <v>22.05</v>
      </c>
      <c r="M44" s="307">
        <v>23.23</v>
      </c>
      <c r="N44" s="308">
        <v>512</v>
      </c>
    </row>
    <row r="45" spans="1:14" x14ac:dyDescent="0.2">
      <c r="A45" s="303"/>
      <c r="B45" s="304">
        <v>2</v>
      </c>
      <c r="C45" s="471" t="s">
        <v>17</v>
      </c>
      <c r="D45" s="471"/>
      <c r="E45" s="471"/>
      <c r="F45" s="305"/>
      <c r="G45" s="305"/>
      <c r="H45" s="305"/>
      <c r="I45" s="305"/>
      <c r="J45" s="306">
        <v>63.59</v>
      </c>
      <c r="K45" s="305"/>
      <c r="L45" s="306">
        <v>190.77</v>
      </c>
      <c r="M45" s="307">
        <v>9.9600000000000009</v>
      </c>
      <c r="N45" s="309">
        <v>1900</v>
      </c>
    </row>
    <row r="46" spans="1:14" x14ac:dyDescent="0.2">
      <c r="A46" s="303"/>
      <c r="B46" s="304">
        <v>3</v>
      </c>
      <c r="C46" s="471" t="s">
        <v>105</v>
      </c>
      <c r="D46" s="471"/>
      <c r="E46" s="471"/>
      <c r="F46" s="305"/>
      <c r="G46" s="305"/>
      <c r="H46" s="305"/>
      <c r="I46" s="305"/>
      <c r="J46" s="306">
        <v>5.56</v>
      </c>
      <c r="K46" s="305"/>
      <c r="L46" s="306">
        <v>16.68</v>
      </c>
      <c r="M46" s="307">
        <v>23.23</v>
      </c>
      <c r="N46" s="308">
        <v>387</v>
      </c>
    </row>
    <row r="47" spans="1:14" x14ac:dyDescent="0.2">
      <c r="A47" s="303"/>
      <c r="B47" s="310"/>
      <c r="C47" s="471" t="s">
        <v>106</v>
      </c>
      <c r="D47" s="471"/>
      <c r="E47" s="471"/>
      <c r="F47" s="305" t="s">
        <v>107</v>
      </c>
      <c r="G47" s="307">
        <v>0.81</v>
      </c>
      <c r="H47" s="305"/>
      <c r="I47" s="307">
        <v>2.4300000000000002</v>
      </c>
      <c r="J47" s="310"/>
      <c r="K47" s="305"/>
      <c r="L47" s="310"/>
      <c r="M47" s="305"/>
      <c r="N47" s="311"/>
    </row>
    <row r="48" spans="1:14" x14ac:dyDescent="0.2">
      <c r="A48" s="303"/>
      <c r="B48" s="310"/>
      <c r="C48" s="471" t="s">
        <v>108</v>
      </c>
      <c r="D48" s="471"/>
      <c r="E48" s="471"/>
      <c r="F48" s="305" t="s">
        <v>107</v>
      </c>
      <c r="G48" s="307">
        <v>0.48</v>
      </c>
      <c r="H48" s="305"/>
      <c r="I48" s="307">
        <v>1.44</v>
      </c>
      <c r="J48" s="310"/>
      <c r="K48" s="305"/>
      <c r="L48" s="310"/>
      <c r="M48" s="305"/>
      <c r="N48" s="311"/>
    </row>
    <row r="49" spans="1:14" x14ac:dyDescent="0.2">
      <c r="A49" s="303"/>
      <c r="B49" s="310"/>
      <c r="C49" s="480" t="s">
        <v>109</v>
      </c>
      <c r="D49" s="480"/>
      <c r="E49" s="480"/>
      <c r="F49" s="312"/>
      <c r="G49" s="312"/>
      <c r="H49" s="312"/>
      <c r="I49" s="312"/>
      <c r="J49" s="313">
        <v>70.94</v>
      </c>
      <c r="K49" s="312"/>
      <c r="L49" s="313">
        <v>212.82</v>
      </c>
      <c r="M49" s="312"/>
      <c r="N49" s="314"/>
    </row>
    <row r="50" spans="1:14" x14ac:dyDescent="0.2">
      <c r="A50" s="303"/>
      <c r="B50" s="310"/>
      <c r="C50" s="471" t="s">
        <v>110</v>
      </c>
      <c r="D50" s="471"/>
      <c r="E50" s="471"/>
      <c r="F50" s="305"/>
      <c r="G50" s="305"/>
      <c r="H50" s="305"/>
      <c r="I50" s="305"/>
      <c r="J50" s="310"/>
      <c r="K50" s="305"/>
      <c r="L50" s="306">
        <v>38.729999999999997</v>
      </c>
      <c r="M50" s="305"/>
      <c r="N50" s="308">
        <v>899</v>
      </c>
    </row>
    <row r="51" spans="1:14" ht="33.75" x14ac:dyDescent="0.2">
      <c r="A51" s="303"/>
      <c r="B51" s="310" t="s">
        <v>111</v>
      </c>
      <c r="C51" s="471" t="s">
        <v>112</v>
      </c>
      <c r="D51" s="471"/>
      <c r="E51" s="471"/>
      <c r="F51" s="305" t="s">
        <v>113</v>
      </c>
      <c r="G51" s="315">
        <v>103</v>
      </c>
      <c r="H51" s="305"/>
      <c r="I51" s="315">
        <v>103</v>
      </c>
      <c r="J51" s="310"/>
      <c r="K51" s="305"/>
      <c r="L51" s="306">
        <v>39.89</v>
      </c>
      <c r="M51" s="305"/>
      <c r="N51" s="308">
        <v>926</v>
      </c>
    </row>
    <row r="52" spans="1:14" ht="56.25" x14ac:dyDescent="0.2">
      <c r="A52" s="303"/>
      <c r="B52" s="310" t="s">
        <v>114</v>
      </c>
      <c r="C52" s="471" t="s">
        <v>115</v>
      </c>
      <c r="D52" s="471"/>
      <c r="E52" s="471"/>
      <c r="F52" s="305" t="s">
        <v>113</v>
      </c>
      <c r="G52" s="315">
        <v>60</v>
      </c>
      <c r="H52" s="307">
        <v>0.85</v>
      </c>
      <c r="I52" s="315">
        <v>51</v>
      </c>
      <c r="J52" s="310"/>
      <c r="K52" s="305"/>
      <c r="L52" s="306">
        <v>19.75</v>
      </c>
      <c r="M52" s="305"/>
      <c r="N52" s="308">
        <v>458</v>
      </c>
    </row>
    <row r="53" spans="1:14" x14ac:dyDescent="0.2">
      <c r="A53" s="316"/>
      <c r="B53" s="317"/>
      <c r="C53" s="476" t="s">
        <v>116</v>
      </c>
      <c r="D53" s="476"/>
      <c r="E53" s="476"/>
      <c r="F53" s="299"/>
      <c r="G53" s="299"/>
      <c r="H53" s="299"/>
      <c r="I53" s="299"/>
      <c r="J53" s="301"/>
      <c r="K53" s="299"/>
      <c r="L53" s="318">
        <v>272.45999999999998</v>
      </c>
      <c r="M53" s="312"/>
      <c r="N53" s="319">
        <v>3796</v>
      </c>
    </row>
    <row r="54" spans="1:14" ht="23.45" customHeight="1" x14ac:dyDescent="0.2">
      <c r="A54" s="297" t="s">
        <v>117</v>
      </c>
      <c r="B54" s="298" t="s">
        <v>119</v>
      </c>
      <c r="C54" s="476" t="s">
        <v>120</v>
      </c>
      <c r="D54" s="476"/>
      <c r="E54" s="476"/>
      <c r="F54" s="299" t="s">
        <v>103</v>
      </c>
      <c r="G54" s="299"/>
      <c r="H54" s="299"/>
      <c r="I54" s="300">
        <v>3</v>
      </c>
      <c r="J54" s="301"/>
      <c r="K54" s="299"/>
      <c r="L54" s="301"/>
      <c r="M54" s="299"/>
      <c r="N54" s="302"/>
    </row>
    <row r="55" spans="1:14" x14ac:dyDescent="0.2">
      <c r="A55" s="303"/>
      <c r="B55" s="304">
        <v>1</v>
      </c>
      <c r="C55" s="471" t="s">
        <v>104</v>
      </c>
      <c r="D55" s="471"/>
      <c r="E55" s="471"/>
      <c r="F55" s="305"/>
      <c r="G55" s="305"/>
      <c r="H55" s="305"/>
      <c r="I55" s="305"/>
      <c r="J55" s="306">
        <v>17.32</v>
      </c>
      <c r="K55" s="305"/>
      <c r="L55" s="306">
        <v>51.96</v>
      </c>
      <c r="M55" s="307">
        <v>23.23</v>
      </c>
      <c r="N55" s="309">
        <v>1207</v>
      </c>
    </row>
    <row r="56" spans="1:14" x14ac:dyDescent="0.2">
      <c r="A56" s="303"/>
      <c r="B56" s="304">
        <v>2</v>
      </c>
      <c r="C56" s="471" t="s">
        <v>17</v>
      </c>
      <c r="D56" s="471"/>
      <c r="E56" s="471"/>
      <c r="F56" s="305"/>
      <c r="G56" s="305"/>
      <c r="H56" s="305"/>
      <c r="I56" s="305"/>
      <c r="J56" s="306">
        <v>43.57</v>
      </c>
      <c r="K56" s="305"/>
      <c r="L56" s="306">
        <v>130.71</v>
      </c>
      <c r="M56" s="307">
        <v>9.9600000000000009</v>
      </c>
      <c r="N56" s="309">
        <v>1302</v>
      </c>
    </row>
    <row r="57" spans="1:14" x14ac:dyDescent="0.2">
      <c r="A57" s="303"/>
      <c r="B57" s="304">
        <v>3</v>
      </c>
      <c r="C57" s="471" t="s">
        <v>105</v>
      </c>
      <c r="D57" s="471"/>
      <c r="E57" s="471"/>
      <c r="F57" s="305"/>
      <c r="G57" s="305"/>
      <c r="H57" s="305"/>
      <c r="I57" s="305"/>
      <c r="J57" s="306">
        <v>5.69</v>
      </c>
      <c r="K57" s="305"/>
      <c r="L57" s="306">
        <v>17.07</v>
      </c>
      <c r="M57" s="307">
        <v>23.23</v>
      </c>
      <c r="N57" s="308">
        <v>397</v>
      </c>
    </row>
    <row r="58" spans="1:14" x14ac:dyDescent="0.2">
      <c r="A58" s="303"/>
      <c r="B58" s="310"/>
      <c r="C58" s="471" t="s">
        <v>106</v>
      </c>
      <c r="D58" s="471"/>
      <c r="E58" s="471"/>
      <c r="F58" s="305" t="s">
        <v>107</v>
      </c>
      <c r="G58" s="307">
        <v>2.0299999999999998</v>
      </c>
      <c r="H58" s="305"/>
      <c r="I58" s="307">
        <v>6.09</v>
      </c>
      <c r="J58" s="310"/>
      <c r="K58" s="305"/>
      <c r="L58" s="310"/>
      <c r="M58" s="305"/>
      <c r="N58" s="311"/>
    </row>
    <row r="59" spans="1:14" x14ac:dyDescent="0.2">
      <c r="A59" s="303"/>
      <c r="B59" s="310"/>
      <c r="C59" s="471" t="s">
        <v>108</v>
      </c>
      <c r="D59" s="471"/>
      <c r="E59" s="471"/>
      <c r="F59" s="305" t="s">
        <v>107</v>
      </c>
      <c r="G59" s="307">
        <v>0.55000000000000004</v>
      </c>
      <c r="H59" s="305"/>
      <c r="I59" s="307">
        <v>1.65</v>
      </c>
      <c r="J59" s="310"/>
      <c r="K59" s="305"/>
      <c r="L59" s="310"/>
      <c r="M59" s="305"/>
      <c r="N59" s="311"/>
    </row>
    <row r="60" spans="1:14" x14ac:dyDescent="0.2">
      <c r="A60" s="303"/>
      <c r="B60" s="310"/>
      <c r="C60" s="480" t="s">
        <v>109</v>
      </c>
      <c r="D60" s="480"/>
      <c r="E60" s="480"/>
      <c r="F60" s="312"/>
      <c r="G60" s="312"/>
      <c r="H60" s="312"/>
      <c r="I60" s="312"/>
      <c r="J60" s="313">
        <v>60.89</v>
      </c>
      <c r="K60" s="312"/>
      <c r="L60" s="313">
        <v>182.67</v>
      </c>
      <c r="M60" s="312"/>
      <c r="N60" s="314"/>
    </row>
    <row r="61" spans="1:14" x14ac:dyDescent="0.2">
      <c r="A61" s="303"/>
      <c r="B61" s="310"/>
      <c r="C61" s="471" t="s">
        <v>110</v>
      </c>
      <c r="D61" s="471"/>
      <c r="E61" s="471"/>
      <c r="F61" s="305"/>
      <c r="G61" s="305"/>
      <c r="H61" s="305"/>
      <c r="I61" s="305"/>
      <c r="J61" s="310"/>
      <c r="K61" s="305"/>
      <c r="L61" s="306">
        <v>69.03</v>
      </c>
      <c r="M61" s="305"/>
      <c r="N61" s="309">
        <v>1604</v>
      </c>
    </row>
    <row r="62" spans="1:14" ht="33.75" x14ac:dyDescent="0.2">
      <c r="A62" s="303"/>
      <c r="B62" s="310" t="s">
        <v>111</v>
      </c>
      <c r="C62" s="471" t="s">
        <v>112</v>
      </c>
      <c r="D62" s="471"/>
      <c r="E62" s="471"/>
      <c r="F62" s="305" t="s">
        <v>113</v>
      </c>
      <c r="G62" s="315">
        <v>103</v>
      </c>
      <c r="H62" s="305"/>
      <c r="I62" s="315">
        <v>103</v>
      </c>
      <c r="J62" s="310"/>
      <c r="K62" s="305"/>
      <c r="L62" s="306">
        <v>71.099999999999994</v>
      </c>
      <c r="M62" s="305"/>
      <c r="N62" s="309">
        <v>1652</v>
      </c>
    </row>
    <row r="63" spans="1:14" ht="56.25" x14ac:dyDescent="0.2">
      <c r="A63" s="303"/>
      <c r="B63" s="310" t="s">
        <v>114</v>
      </c>
      <c r="C63" s="471" t="s">
        <v>115</v>
      </c>
      <c r="D63" s="471"/>
      <c r="E63" s="471"/>
      <c r="F63" s="305" t="s">
        <v>113</v>
      </c>
      <c r="G63" s="315">
        <v>60</v>
      </c>
      <c r="H63" s="307">
        <v>0.85</v>
      </c>
      <c r="I63" s="315">
        <v>51</v>
      </c>
      <c r="J63" s="310"/>
      <c r="K63" s="305"/>
      <c r="L63" s="306">
        <v>35.21</v>
      </c>
      <c r="M63" s="305"/>
      <c r="N63" s="308">
        <v>818</v>
      </c>
    </row>
    <row r="64" spans="1:14" x14ac:dyDescent="0.2">
      <c r="A64" s="316"/>
      <c r="B64" s="317"/>
      <c r="C64" s="476" t="s">
        <v>116</v>
      </c>
      <c r="D64" s="476"/>
      <c r="E64" s="476"/>
      <c r="F64" s="299"/>
      <c r="G64" s="299"/>
      <c r="H64" s="299"/>
      <c r="I64" s="299"/>
      <c r="J64" s="301"/>
      <c r="K64" s="299"/>
      <c r="L64" s="318">
        <v>288.98</v>
      </c>
      <c r="M64" s="312"/>
      <c r="N64" s="319">
        <v>4979</v>
      </c>
    </row>
    <row r="65" spans="1:14" ht="18.600000000000001" customHeight="1" x14ac:dyDescent="0.2">
      <c r="A65" s="297" t="s">
        <v>118</v>
      </c>
      <c r="B65" s="298" t="s">
        <v>122</v>
      </c>
      <c r="C65" s="476" t="s">
        <v>123</v>
      </c>
      <c r="D65" s="476"/>
      <c r="E65" s="476"/>
      <c r="F65" s="299" t="s">
        <v>103</v>
      </c>
      <c r="G65" s="299"/>
      <c r="H65" s="299"/>
      <c r="I65" s="300">
        <v>6</v>
      </c>
      <c r="J65" s="301"/>
      <c r="K65" s="299"/>
      <c r="L65" s="301"/>
      <c r="M65" s="299"/>
      <c r="N65" s="302"/>
    </row>
    <row r="66" spans="1:14" ht="33.75" x14ac:dyDescent="0.2">
      <c r="A66" s="320"/>
      <c r="B66" s="310" t="s">
        <v>124</v>
      </c>
      <c r="C66" s="471" t="s">
        <v>125</v>
      </c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81"/>
    </row>
    <row r="67" spans="1:14" x14ac:dyDescent="0.2">
      <c r="A67" s="303"/>
      <c r="B67" s="304">
        <v>1</v>
      </c>
      <c r="C67" s="471" t="s">
        <v>104</v>
      </c>
      <c r="D67" s="471"/>
      <c r="E67" s="471"/>
      <c r="F67" s="305"/>
      <c r="G67" s="305"/>
      <c r="H67" s="305"/>
      <c r="I67" s="305"/>
      <c r="J67" s="306">
        <v>3.21</v>
      </c>
      <c r="K67" s="321">
        <v>0.7</v>
      </c>
      <c r="L67" s="306">
        <v>13.48</v>
      </c>
      <c r="M67" s="307">
        <v>23.23</v>
      </c>
      <c r="N67" s="308">
        <v>313</v>
      </c>
    </row>
    <row r="68" spans="1:14" x14ac:dyDescent="0.2">
      <c r="A68" s="303"/>
      <c r="B68" s="304">
        <v>2</v>
      </c>
      <c r="C68" s="471" t="s">
        <v>17</v>
      </c>
      <c r="D68" s="471"/>
      <c r="E68" s="471"/>
      <c r="F68" s="305"/>
      <c r="G68" s="305"/>
      <c r="H68" s="305"/>
      <c r="I68" s="305"/>
      <c r="J68" s="306">
        <v>17.309999999999999</v>
      </c>
      <c r="K68" s="321">
        <v>0.7</v>
      </c>
      <c r="L68" s="306">
        <v>72.7</v>
      </c>
      <c r="M68" s="307">
        <v>9.9600000000000009</v>
      </c>
      <c r="N68" s="308">
        <v>724</v>
      </c>
    </row>
    <row r="69" spans="1:14" x14ac:dyDescent="0.2">
      <c r="A69" s="303"/>
      <c r="B69" s="304">
        <v>3</v>
      </c>
      <c r="C69" s="471" t="s">
        <v>105</v>
      </c>
      <c r="D69" s="471"/>
      <c r="E69" s="471"/>
      <c r="F69" s="305"/>
      <c r="G69" s="305"/>
      <c r="H69" s="305"/>
      <c r="I69" s="305"/>
      <c r="J69" s="306">
        <v>2.0299999999999998</v>
      </c>
      <c r="K69" s="321">
        <v>0.7</v>
      </c>
      <c r="L69" s="306">
        <v>8.5299999999999994</v>
      </c>
      <c r="M69" s="307">
        <v>23.23</v>
      </c>
      <c r="N69" s="308">
        <v>198</v>
      </c>
    </row>
    <row r="70" spans="1:14" x14ac:dyDescent="0.2">
      <c r="A70" s="303"/>
      <c r="B70" s="304">
        <v>4</v>
      </c>
      <c r="C70" s="471" t="s">
        <v>126</v>
      </c>
      <c r="D70" s="471"/>
      <c r="E70" s="471"/>
      <c r="F70" s="305"/>
      <c r="G70" s="305"/>
      <c r="H70" s="305"/>
      <c r="I70" s="305"/>
      <c r="J70" s="306">
        <v>0.06</v>
      </c>
      <c r="K70" s="315">
        <v>0</v>
      </c>
      <c r="L70" s="306">
        <v>0</v>
      </c>
      <c r="M70" s="307">
        <v>7.75</v>
      </c>
      <c r="N70" s="311"/>
    </row>
    <row r="71" spans="1:14" x14ac:dyDescent="0.2">
      <c r="A71" s="303"/>
      <c r="B71" s="310"/>
      <c r="C71" s="471" t="s">
        <v>106</v>
      </c>
      <c r="D71" s="471"/>
      <c r="E71" s="471"/>
      <c r="F71" s="305" t="s">
        <v>107</v>
      </c>
      <c r="G71" s="307">
        <v>0.35</v>
      </c>
      <c r="H71" s="321">
        <v>0.7</v>
      </c>
      <c r="I71" s="307">
        <v>1.47</v>
      </c>
      <c r="J71" s="310"/>
      <c r="K71" s="305"/>
      <c r="L71" s="310"/>
      <c r="M71" s="305"/>
      <c r="N71" s="311"/>
    </row>
    <row r="72" spans="1:14" x14ac:dyDescent="0.2">
      <c r="A72" s="303"/>
      <c r="B72" s="310"/>
      <c r="C72" s="471" t="s">
        <v>108</v>
      </c>
      <c r="D72" s="471"/>
      <c r="E72" s="471"/>
      <c r="F72" s="305" t="s">
        <v>107</v>
      </c>
      <c r="G72" s="307">
        <v>0.15</v>
      </c>
      <c r="H72" s="321">
        <v>0.7</v>
      </c>
      <c r="I72" s="307">
        <v>0.63</v>
      </c>
      <c r="J72" s="310"/>
      <c r="K72" s="305"/>
      <c r="L72" s="310"/>
      <c r="M72" s="305"/>
      <c r="N72" s="311"/>
    </row>
    <row r="73" spans="1:14" x14ac:dyDescent="0.2">
      <c r="A73" s="303"/>
      <c r="B73" s="310"/>
      <c r="C73" s="480" t="s">
        <v>109</v>
      </c>
      <c r="D73" s="480"/>
      <c r="E73" s="480"/>
      <c r="F73" s="312"/>
      <c r="G73" s="312"/>
      <c r="H73" s="312"/>
      <c r="I73" s="312"/>
      <c r="J73" s="313">
        <v>20.58</v>
      </c>
      <c r="K73" s="312"/>
      <c r="L73" s="313">
        <v>86.18</v>
      </c>
      <c r="M73" s="312"/>
      <c r="N73" s="314"/>
    </row>
    <row r="74" spans="1:14" x14ac:dyDescent="0.2">
      <c r="A74" s="303"/>
      <c r="B74" s="310"/>
      <c r="C74" s="471" t="s">
        <v>110</v>
      </c>
      <c r="D74" s="471"/>
      <c r="E74" s="471"/>
      <c r="F74" s="305"/>
      <c r="G74" s="305"/>
      <c r="H74" s="305"/>
      <c r="I74" s="305"/>
      <c r="J74" s="310"/>
      <c r="K74" s="305"/>
      <c r="L74" s="306">
        <v>22.01</v>
      </c>
      <c r="M74" s="305"/>
      <c r="N74" s="308">
        <v>511</v>
      </c>
    </row>
    <row r="75" spans="1:14" ht="33.75" x14ac:dyDescent="0.2">
      <c r="A75" s="303"/>
      <c r="B75" s="310" t="s">
        <v>127</v>
      </c>
      <c r="C75" s="471" t="s">
        <v>128</v>
      </c>
      <c r="D75" s="471"/>
      <c r="E75" s="471"/>
      <c r="F75" s="305" t="s">
        <v>113</v>
      </c>
      <c r="G75" s="315">
        <v>97</v>
      </c>
      <c r="H75" s="305"/>
      <c r="I75" s="315">
        <v>97</v>
      </c>
      <c r="J75" s="310"/>
      <c r="K75" s="305"/>
      <c r="L75" s="306">
        <v>21.35</v>
      </c>
      <c r="M75" s="305"/>
      <c r="N75" s="308">
        <v>496</v>
      </c>
    </row>
    <row r="76" spans="1:14" ht="33.75" x14ac:dyDescent="0.2">
      <c r="A76" s="303"/>
      <c r="B76" s="310" t="s">
        <v>129</v>
      </c>
      <c r="C76" s="471" t="s">
        <v>130</v>
      </c>
      <c r="D76" s="471"/>
      <c r="E76" s="471"/>
      <c r="F76" s="305" t="s">
        <v>113</v>
      </c>
      <c r="G76" s="315">
        <v>51</v>
      </c>
      <c r="H76" s="305"/>
      <c r="I76" s="315">
        <v>51</v>
      </c>
      <c r="J76" s="310"/>
      <c r="K76" s="305"/>
      <c r="L76" s="306">
        <v>11.23</v>
      </c>
      <c r="M76" s="305"/>
      <c r="N76" s="308">
        <v>261</v>
      </c>
    </row>
    <row r="77" spans="1:14" x14ac:dyDescent="0.2">
      <c r="A77" s="316"/>
      <c r="B77" s="317"/>
      <c r="C77" s="476" t="s">
        <v>116</v>
      </c>
      <c r="D77" s="476"/>
      <c r="E77" s="476"/>
      <c r="F77" s="299"/>
      <c r="G77" s="299"/>
      <c r="H77" s="299"/>
      <c r="I77" s="299"/>
      <c r="J77" s="301"/>
      <c r="K77" s="299"/>
      <c r="L77" s="318">
        <v>118.76</v>
      </c>
      <c r="M77" s="312"/>
      <c r="N77" s="319">
        <v>1794</v>
      </c>
    </row>
    <row r="78" spans="1:14" ht="32.450000000000003" customHeight="1" x14ac:dyDescent="0.2">
      <c r="A78" s="297" t="s">
        <v>121</v>
      </c>
      <c r="B78" s="298" t="s">
        <v>132</v>
      </c>
      <c r="C78" s="476" t="s">
        <v>133</v>
      </c>
      <c r="D78" s="476"/>
      <c r="E78" s="476"/>
      <c r="F78" s="299" t="s">
        <v>103</v>
      </c>
      <c r="G78" s="299"/>
      <c r="H78" s="299"/>
      <c r="I78" s="300">
        <v>42</v>
      </c>
      <c r="J78" s="301"/>
      <c r="K78" s="299"/>
      <c r="L78" s="301"/>
      <c r="M78" s="299"/>
      <c r="N78" s="302"/>
    </row>
    <row r="79" spans="1:14" x14ac:dyDescent="0.2">
      <c r="A79" s="322"/>
      <c r="B79" s="284"/>
      <c r="C79" s="471" t="s">
        <v>353</v>
      </c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481"/>
    </row>
    <row r="80" spans="1:14" ht="33.75" x14ac:dyDescent="0.2">
      <c r="A80" s="320"/>
      <c r="B80" s="310" t="s">
        <v>124</v>
      </c>
      <c r="C80" s="471" t="s">
        <v>125</v>
      </c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81"/>
    </row>
    <row r="81" spans="1:14" x14ac:dyDescent="0.2">
      <c r="A81" s="303"/>
      <c r="B81" s="304">
        <v>1</v>
      </c>
      <c r="C81" s="471" t="s">
        <v>104</v>
      </c>
      <c r="D81" s="471"/>
      <c r="E81" s="471"/>
      <c r="F81" s="305"/>
      <c r="G81" s="305"/>
      <c r="H81" s="305"/>
      <c r="I81" s="305"/>
      <c r="J81" s="306">
        <v>8.27</v>
      </c>
      <c r="K81" s="321">
        <v>0.7</v>
      </c>
      <c r="L81" s="306">
        <v>243.14</v>
      </c>
      <c r="M81" s="307">
        <v>23.23</v>
      </c>
      <c r="N81" s="309">
        <v>5648</v>
      </c>
    </row>
    <row r="82" spans="1:14" x14ac:dyDescent="0.2">
      <c r="A82" s="303"/>
      <c r="B82" s="304">
        <v>2</v>
      </c>
      <c r="C82" s="471" t="s">
        <v>17</v>
      </c>
      <c r="D82" s="471"/>
      <c r="E82" s="471"/>
      <c r="F82" s="305"/>
      <c r="G82" s="305"/>
      <c r="H82" s="305"/>
      <c r="I82" s="305"/>
      <c r="J82" s="306">
        <v>13.11</v>
      </c>
      <c r="K82" s="321">
        <v>0.7</v>
      </c>
      <c r="L82" s="306">
        <v>385.43</v>
      </c>
      <c r="M82" s="307">
        <v>9.9600000000000009</v>
      </c>
      <c r="N82" s="309">
        <v>3839</v>
      </c>
    </row>
    <row r="83" spans="1:14" x14ac:dyDescent="0.2">
      <c r="A83" s="303"/>
      <c r="B83" s="304">
        <v>3</v>
      </c>
      <c r="C83" s="471" t="s">
        <v>105</v>
      </c>
      <c r="D83" s="471"/>
      <c r="E83" s="471"/>
      <c r="F83" s="305"/>
      <c r="G83" s="305"/>
      <c r="H83" s="305"/>
      <c r="I83" s="305"/>
      <c r="J83" s="306">
        <v>1.26</v>
      </c>
      <c r="K83" s="321">
        <v>0.7</v>
      </c>
      <c r="L83" s="306">
        <v>37.04</v>
      </c>
      <c r="M83" s="307">
        <v>23.23</v>
      </c>
      <c r="N83" s="308">
        <v>860</v>
      </c>
    </row>
    <row r="84" spans="1:14" x14ac:dyDescent="0.2">
      <c r="A84" s="303"/>
      <c r="B84" s="304">
        <v>4</v>
      </c>
      <c r="C84" s="471" t="s">
        <v>126</v>
      </c>
      <c r="D84" s="471"/>
      <c r="E84" s="471"/>
      <c r="F84" s="305"/>
      <c r="G84" s="305"/>
      <c r="H84" s="305"/>
      <c r="I84" s="305"/>
      <c r="J84" s="306">
        <v>2.25</v>
      </c>
      <c r="K84" s="315">
        <v>0</v>
      </c>
      <c r="L84" s="306">
        <v>0</v>
      </c>
      <c r="M84" s="307">
        <v>7.75</v>
      </c>
      <c r="N84" s="311"/>
    </row>
    <row r="85" spans="1:14" x14ac:dyDescent="0.2">
      <c r="A85" s="303"/>
      <c r="B85" s="310"/>
      <c r="C85" s="471" t="s">
        <v>106</v>
      </c>
      <c r="D85" s="471"/>
      <c r="E85" s="471"/>
      <c r="F85" s="305" t="s">
        <v>107</v>
      </c>
      <c r="G85" s="307">
        <v>0.86</v>
      </c>
      <c r="H85" s="321">
        <v>0.7</v>
      </c>
      <c r="I85" s="323">
        <v>25.283999999999999</v>
      </c>
      <c r="J85" s="310"/>
      <c r="K85" s="305"/>
      <c r="L85" s="310"/>
      <c r="M85" s="305"/>
      <c r="N85" s="311"/>
    </row>
    <row r="86" spans="1:14" x14ac:dyDescent="0.2">
      <c r="A86" s="303"/>
      <c r="B86" s="310"/>
      <c r="C86" s="471" t="s">
        <v>108</v>
      </c>
      <c r="D86" s="471"/>
      <c r="E86" s="471"/>
      <c r="F86" s="305" t="s">
        <v>107</v>
      </c>
      <c r="G86" s="307">
        <v>0.11</v>
      </c>
      <c r="H86" s="321">
        <v>0.7</v>
      </c>
      <c r="I86" s="323">
        <v>3.234</v>
      </c>
      <c r="J86" s="310"/>
      <c r="K86" s="305"/>
      <c r="L86" s="310"/>
      <c r="M86" s="305"/>
      <c r="N86" s="311"/>
    </row>
    <row r="87" spans="1:14" x14ac:dyDescent="0.2">
      <c r="A87" s="303"/>
      <c r="B87" s="310"/>
      <c r="C87" s="480" t="s">
        <v>109</v>
      </c>
      <c r="D87" s="480"/>
      <c r="E87" s="480"/>
      <c r="F87" s="312"/>
      <c r="G87" s="312"/>
      <c r="H87" s="312"/>
      <c r="I87" s="312"/>
      <c r="J87" s="313">
        <v>23.63</v>
      </c>
      <c r="K87" s="312"/>
      <c r="L87" s="313">
        <v>628.57000000000005</v>
      </c>
      <c r="M87" s="312"/>
      <c r="N87" s="314"/>
    </row>
    <row r="88" spans="1:14" x14ac:dyDescent="0.2">
      <c r="A88" s="303"/>
      <c r="B88" s="310"/>
      <c r="C88" s="471" t="s">
        <v>110</v>
      </c>
      <c r="D88" s="471"/>
      <c r="E88" s="471"/>
      <c r="F88" s="305"/>
      <c r="G88" s="305"/>
      <c r="H88" s="305"/>
      <c r="I88" s="305"/>
      <c r="J88" s="310"/>
      <c r="K88" s="305"/>
      <c r="L88" s="306">
        <v>280.18</v>
      </c>
      <c r="M88" s="305"/>
      <c r="N88" s="309">
        <v>6508</v>
      </c>
    </row>
    <row r="89" spans="1:14" ht="33.75" x14ac:dyDescent="0.2">
      <c r="A89" s="303"/>
      <c r="B89" s="310" t="s">
        <v>127</v>
      </c>
      <c r="C89" s="471" t="s">
        <v>128</v>
      </c>
      <c r="D89" s="471"/>
      <c r="E89" s="471"/>
      <c r="F89" s="305" t="s">
        <v>113</v>
      </c>
      <c r="G89" s="315">
        <v>97</v>
      </c>
      <c r="H89" s="305"/>
      <c r="I89" s="315">
        <v>97</v>
      </c>
      <c r="J89" s="310"/>
      <c r="K89" s="305"/>
      <c r="L89" s="306">
        <v>271.77</v>
      </c>
      <c r="M89" s="305"/>
      <c r="N89" s="309">
        <v>6313</v>
      </c>
    </row>
    <row r="90" spans="1:14" ht="33.75" x14ac:dyDescent="0.2">
      <c r="A90" s="303"/>
      <c r="B90" s="310" t="s">
        <v>129</v>
      </c>
      <c r="C90" s="471" t="s">
        <v>130</v>
      </c>
      <c r="D90" s="471"/>
      <c r="E90" s="471"/>
      <c r="F90" s="305" t="s">
        <v>113</v>
      </c>
      <c r="G90" s="315">
        <v>51</v>
      </c>
      <c r="H90" s="305"/>
      <c r="I90" s="315">
        <v>51</v>
      </c>
      <c r="J90" s="310"/>
      <c r="K90" s="305"/>
      <c r="L90" s="306">
        <v>142.88999999999999</v>
      </c>
      <c r="M90" s="305"/>
      <c r="N90" s="309">
        <v>3319</v>
      </c>
    </row>
    <row r="91" spans="1:14" x14ac:dyDescent="0.2">
      <c r="A91" s="316"/>
      <c r="B91" s="317"/>
      <c r="C91" s="476" t="s">
        <v>116</v>
      </c>
      <c r="D91" s="476"/>
      <c r="E91" s="476"/>
      <c r="F91" s="299"/>
      <c r="G91" s="299"/>
      <c r="H91" s="299"/>
      <c r="I91" s="299"/>
      <c r="J91" s="301"/>
      <c r="K91" s="299"/>
      <c r="L91" s="324">
        <v>1043.23</v>
      </c>
      <c r="M91" s="312"/>
      <c r="N91" s="319">
        <v>19119</v>
      </c>
    </row>
    <row r="92" spans="1:14" x14ac:dyDescent="0.2">
      <c r="A92" s="473" t="s">
        <v>354</v>
      </c>
      <c r="B92" s="474"/>
      <c r="C92" s="474"/>
      <c r="D92" s="474"/>
      <c r="E92" s="474"/>
      <c r="F92" s="474"/>
      <c r="G92" s="474"/>
      <c r="H92" s="474"/>
      <c r="I92" s="474"/>
      <c r="J92" s="474"/>
      <c r="K92" s="474"/>
      <c r="L92" s="474"/>
      <c r="M92" s="474"/>
      <c r="N92" s="475"/>
    </row>
    <row r="93" spans="1:14" ht="25.9" customHeight="1" x14ac:dyDescent="0.2">
      <c r="A93" s="297" t="s">
        <v>131</v>
      </c>
      <c r="B93" s="298" t="s">
        <v>355</v>
      </c>
      <c r="C93" s="476" t="s">
        <v>356</v>
      </c>
      <c r="D93" s="476"/>
      <c r="E93" s="476"/>
      <c r="F93" s="299" t="s">
        <v>357</v>
      </c>
      <c r="G93" s="299"/>
      <c r="H93" s="299"/>
      <c r="I93" s="325">
        <v>12.66</v>
      </c>
      <c r="J93" s="301"/>
      <c r="K93" s="299"/>
      <c r="L93" s="301"/>
      <c r="M93" s="299"/>
      <c r="N93" s="302"/>
    </row>
    <row r="94" spans="1:14" x14ac:dyDescent="0.2">
      <c r="A94" s="322"/>
      <c r="B94" s="284"/>
      <c r="C94" s="471" t="s">
        <v>358</v>
      </c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81"/>
    </row>
    <row r="95" spans="1:14" x14ac:dyDescent="0.2">
      <c r="A95" s="303"/>
      <c r="B95" s="304">
        <v>1</v>
      </c>
      <c r="C95" s="471" t="s">
        <v>104</v>
      </c>
      <c r="D95" s="471"/>
      <c r="E95" s="471"/>
      <c r="F95" s="305"/>
      <c r="G95" s="305"/>
      <c r="H95" s="305"/>
      <c r="I95" s="305"/>
      <c r="J95" s="306">
        <v>26.36</v>
      </c>
      <c r="K95" s="305"/>
      <c r="L95" s="306">
        <v>333.72</v>
      </c>
      <c r="M95" s="307">
        <v>23.23</v>
      </c>
      <c r="N95" s="309">
        <v>7752</v>
      </c>
    </row>
    <row r="96" spans="1:14" x14ac:dyDescent="0.2">
      <c r="A96" s="303"/>
      <c r="B96" s="310"/>
      <c r="C96" s="471" t="s">
        <v>106</v>
      </c>
      <c r="D96" s="471"/>
      <c r="E96" s="471"/>
      <c r="F96" s="305" t="s">
        <v>107</v>
      </c>
      <c r="G96" s="307">
        <v>3.09</v>
      </c>
      <c r="H96" s="305"/>
      <c r="I96" s="326">
        <v>39.119399999999999</v>
      </c>
      <c r="J96" s="310"/>
      <c r="K96" s="305"/>
      <c r="L96" s="310"/>
      <c r="M96" s="305"/>
      <c r="N96" s="311"/>
    </row>
    <row r="97" spans="1:14" x14ac:dyDescent="0.2">
      <c r="A97" s="303"/>
      <c r="B97" s="310"/>
      <c r="C97" s="480" t="s">
        <v>109</v>
      </c>
      <c r="D97" s="480"/>
      <c r="E97" s="480"/>
      <c r="F97" s="312"/>
      <c r="G97" s="312"/>
      <c r="H97" s="312"/>
      <c r="I97" s="312"/>
      <c r="J97" s="313">
        <v>26.36</v>
      </c>
      <c r="K97" s="312"/>
      <c r="L97" s="313">
        <v>333.72</v>
      </c>
      <c r="M97" s="312"/>
      <c r="N97" s="314"/>
    </row>
    <row r="98" spans="1:14" x14ac:dyDescent="0.2">
      <c r="A98" s="303"/>
      <c r="B98" s="310"/>
      <c r="C98" s="471" t="s">
        <v>110</v>
      </c>
      <c r="D98" s="471"/>
      <c r="E98" s="471"/>
      <c r="F98" s="305"/>
      <c r="G98" s="305"/>
      <c r="H98" s="305"/>
      <c r="I98" s="305"/>
      <c r="J98" s="310"/>
      <c r="K98" s="305"/>
      <c r="L98" s="306">
        <v>333.72</v>
      </c>
      <c r="M98" s="305"/>
      <c r="N98" s="309">
        <v>7752</v>
      </c>
    </row>
    <row r="99" spans="1:14" ht="33.75" x14ac:dyDescent="0.2">
      <c r="A99" s="303"/>
      <c r="B99" s="310" t="s">
        <v>359</v>
      </c>
      <c r="C99" s="471" t="s">
        <v>360</v>
      </c>
      <c r="D99" s="471"/>
      <c r="E99" s="471"/>
      <c r="F99" s="305" t="s">
        <v>113</v>
      </c>
      <c r="G99" s="315">
        <v>89</v>
      </c>
      <c r="H99" s="305"/>
      <c r="I99" s="315">
        <v>89</v>
      </c>
      <c r="J99" s="310"/>
      <c r="K99" s="305"/>
      <c r="L99" s="306">
        <v>297.01</v>
      </c>
      <c r="M99" s="305"/>
      <c r="N99" s="309">
        <v>6899</v>
      </c>
    </row>
    <row r="100" spans="1:14" ht="56.25" x14ac:dyDescent="0.2">
      <c r="A100" s="303"/>
      <c r="B100" s="310" t="s">
        <v>361</v>
      </c>
      <c r="C100" s="471" t="s">
        <v>362</v>
      </c>
      <c r="D100" s="471"/>
      <c r="E100" s="471"/>
      <c r="F100" s="305" t="s">
        <v>113</v>
      </c>
      <c r="G100" s="315">
        <v>41</v>
      </c>
      <c r="H100" s="307">
        <v>0.85</v>
      </c>
      <c r="I100" s="307">
        <v>34.85</v>
      </c>
      <c r="J100" s="310"/>
      <c r="K100" s="305"/>
      <c r="L100" s="306">
        <v>116.3</v>
      </c>
      <c r="M100" s="305"/>
      <c r="N100" s="309">
        <v>2702</v>
      </c>
    </row>
    <row r="101" spans="1:14" x14ac:dyDescent="0.2">
      <c r="A101" s="316"/>
      <c r="B101" s="317"/>
      <c r="C101" s="476" t="s">
        <v>116</v>
      </c>
      <c r="D101" s="476"/>
      <c r="E101" s="476"/>
      <c r="F101" s="299"/>
      <c r="G101" s="299"/>
      <c r="H101" s="299"/>
      <c r="I101" s="299"/>
      <c r="J101" s="301"/>
      <c r="K101" s="299"/>
      <c r="L101" s="318">
        <v>747.03</v>
      </c>
      <c r="M101" s="312"/>
      <c r="N101" s="319">
        <v>17353</v>
      </c>
    </row>
    <row r="102" spans="1:14" ht="22.15" customHeight="1" x14ac:dyDescent="0.2">
      <c r="A102" s="297" t="s">
        <v>152</v>
      </c>
      <c r="B102" s="298" t="s">
        <v>363</v>
      </c>
      <c r="C102" s="476" t="s">
        <v>364</v>
      </c>
      <c r="D102" s="476"/>
      <c r="E102" s="476"/>
      <c r="F102" s="299" t="s">
        <v>365</v>
      </c>
      <c r="G102" s="299"/>
      <c r="H102" s="299"/>
      <c r="I102" s="327">
        <v>0.13739999999999999</v>
      </c>
      <c r="J102" s="301"/>
      <c r="K102" s="299"/>
      <c r="L102" s="301"/>
      <c r="M102" s="299"/>
      <c r="N102" s="302"/>
    </row>
    <row r="103" spans="1:14" x14ac:dyDescent="0.2">
      <c r="A103" s="303"/>
      <c r="B103" s="304">
        <v>2</v>
      </c>
      <c r="C103" s="471" t="s">
        <v>17</v>
      </c>
      <c r="D103" s="471"/>
      <c r="E103" s="471"/>
      <c r="F103" s="305"/>
      <c r="G103" s="305"/>
      <c r="H103" s="305"/>
      <c r="I103" s="305"/>
      <c r="J103" s="306">
        <v>94.97</v>
      </c>
      <c r="K103" s="305"/>
      <c r="L103" s="306">
        <v>13.05</v>
      </c>
      <c r="M103" s="307">
        <v>9.9600000000000009</v>
      </c>
      <c r="N103" s="308">
        <v>130</v>
      </c>
    </row>
    <row r="104" spans="1:14" x14ac:dyDescent="0.2">
      <c r="A104" s="303"/>
      <c r="B104" s="304">
        <v>3</v>
      </c>
      <c r="C104" s="471" t="s">
        <v>105</v>
      </c>
      <c r="D104" s="471"/>
      <c r="E104" s="471"/>
      <c r="F104" s="305"/>
      <c r="G104" s="305"/>
      <c r="H104" s="305"/>
      <c r="I104" s="305"/>
      <c r="J104" s="306">
        <v>13.37</v>
      </c>
      <c r="K104" s="305"/>
      <c r="L104" s="306">
        <v>1.84</v>
      </c>
      <c r="M104" s="307">
        <v>23.23</v>
      </c>
      <c r="N104" s="308">
        <v>43</v>
      </c>
    </row>
    <row r="105" spans="1:14" x14ac:dyDescent="0.2">
      <c r="A105" s="303"/>
      <c r="B105" s="310"/>
      <c r="C105" s="471" t="s">
        <v>108</v>
      </c>
      <c r="D105" s="471"/>
      <c r="E105" s="471"/>
      <c r="F105" s="305" t="s">
        <v>107</v>
      </c>
      <c r="G105" s="307">
        <v>0.99</v>
      </c>
      <c r="H105" s="305"/>
      <c r="I105" s="328">
        <v>0.13602600000000001</v>
      </c>
      <c r="J105" s="310"/>
      <c r="K105" s="305"/>
      <c r="L105" s="310"/>
      <c r="M105" s="305"/>
      <c r="N105" s="311"/>
    </row>
    <row r="106" spans="1:14" x14ac:dyDescent="0.2">
      <c r="A106" s="303"/>
      <c r="B106" s="310"/>
      <c r="C106" s="480" t="s">
        <v>109</v>
      </c>
      <c r="D106" s="480"/>
      <c r="E106" s="480"/>
      <c r="F106" s="312"/>
      <c r="G106" s="312"/>
      <c r="H106" s="312"/>
      <c r="I106" s="312"/>
      <c r="J106" s="313">
        <v>94.97</v>
      </c>
      <c r="K106" s="312"/>
      <c r="L106" s="313">
        <v>13.05</v>
      </c>
      <c r="M106" s="312"/>
      <c r="N106" s="314"/>
    </row>
    <row r="107" spans="1:14" x14ac:dyDescent="0.2">
      <c r="A107" s="303"/>
      <c r="B107" s="310"/>
      <c r="C107" s="471" t="s">
        <v>110</v>
      </c>
      <c r="D107" s="471"/>
      <c r="E107" s="471"/>
      <c r="F107" s="305"/>
      <c r="G107" s="305"/>
      <c r="H107" s="305"/>
      <c r="I107" s="305"/>
      <c r="J107" s="310"/>
      <c r="K107" s="305"/>
      <c r="L107" s="306">
        <v>1.84</v>
      </c>
      <c r="M107" s="305"/>
      <c r="N107" s="308">
        <v>43</v>
      </c>
    </row>
    <row r="108" spans="1:14" ht="33.75" x14ac:dyDescent="0.2">
      <c r="A108" s="303"/>
      <c r="B108" s="310" t="s">
        <v>359</v>
      </c>
      <c r="C108" s="471" t="s">
        <v>360</v>
      </c>
      <c r="D108" s="471"/>
      <c r="E108" s="471"/>
      <c r="F108" s="305" t="s">
        <v>113</v>
      </c>
      <c r="G108" s="315">
        <v>89</v>
      </c>
      <c r="H108" s="305"/>
      <c r="I108" s="315">
        <v>89</v>
      </c>
      <c r="J108" s="310"/>
      <c r="K108" s="305"/>
      <c r="L108" s="306">
        <v>1.64</v>
      </c>
      <c r="M108" s="305"/>
      <c r="N108" s="308">
        <v>38</v>
      </c>
    </row>
    <row r="109" spans="1:14" ht="56.25" x14ac:dyDescent="0.2">
      <c r="A109" s="303"/>
      <c r="B109" s="310" t="s">
        <v>361</v>
      </c>
      <c r="C109" s="471" t="s">
        <v>362</v>
      </c>
      <c r="D109" s="471"/>
      <c r="E109" s="471"/>
      <c r="F109" s="305" t="s">
        <v>113</v>
      </c>
      <c r="G109" s="315">
        <v>41</v>
      </c>
      <c r="H109" s="307">
        <v>0.85</v>
      </c>
      <c r="I109" s="307">
        <v>34.85</v>
      </c>
      <c r="J109" s="310"/>
      <c r="K109" s="305"/>
      <c r="L109" s="306">
        <v>0.64</v>
      </c>
      <c r="M109" s="305"/>
      <c r="N109" s="308">
        <v>15</v>
      </c>
    </row>
    <row r="110" spans="1:14" x14ac:dyDescent="0.2">
      <c r="A110" s="316"/>
      <c r="B110" s="317"/>
      <c r="C110" s="476" t="s">
        <v>116</v>
      </c>
      <c r="D110" s="476"/>
      <c r="E110" s="476"/>
      <c r="F110" s="299"/>
      <c r="G110" s="299"/>
      <c r="H110" s="299"/>
      <c r="I110" s="299"/>
      <c r="J110" s="301"/>
      <c r="K110" s="299"/>
      <c r="L110" s="318">
        <v>15.33</v>
      </c>
      <c r="M110" s="312"/>
      <c r="N110" s="329">
        <v>183</v>
      </c>
    </row>
    <row r="111" spans="1:14" ht="28.15" customHeight="1" x14ac:dyDescent="0.2">
      <c r="A111" s="297" t="s">
        <v>157</v>
      </c>
      <c r="B111" s="298" t="s">
        <v>366</v>
      </c>
      <c r="C111" s="476" t="s">
        <v>367</v>
      </c>
      <c r="D111" s="476"/>
      <c r="E111" s="476"/>
      <c r="F111" s="299" t="s">
        <v>206</v>
      </c>
      <c r="G111" s="299"/>
      <c r="H111" s="299"/>
      <c r="I111" s="330">
        <v>2.7480000000000001E-2</v>
      </c>
      <c r="J111" s="301"/>
      <c r="K111" s="299"/>
      <c r="L111" s="301"/>
      <c r="M111" s="299"/>
      <c r="N111" s="302"/>
    </row>
    <row r="112" spans="1:14" x14ac:dyDescent="0.2">
      <c r="A112" s="322"/>
      <c r="B112" s="284"/>
      <c r="C112" s="471" t="s">
        <v>368</v>
      </c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81"/>
    </row>
    <row r="113" spans="1:14" x14ac:dyDescent="0.2">
      <c r="A113" s="303"/>
      <c r="B113" s="304">
        <v>1</v>
      </c>
      <c r="C113" s="471" t="s">
        <v>104</v>
      </c>
      <c r="D113" s="471"/>
      <c r="E113" s="471"/>
      <c r="F113" s="305"/>
      <c r="G113" s="305"/>
      <c r="H113" s="305"/>
      <c r="I113" s="305"/>
      <c r="J113" s="306">
        <v>106.88</v>
      </c>
      <c r="K113" s="305"/>
      <c r="L113" s="306">
        <v>2.94</v>
      </c>
      <c r="M113" s="307">
        <v>23.23</v>
      </c>
      <c r="N113" s="308">
        <v>68</v>
      </c>
    </row>
    <row r="114" spans="1:14" x14ac:dyDescent="0.2">
      <c r="A114" s="303"/>
      <c r="B114" s="304">
        <v>2</v>
      </c>
      <c r="C114" s="471" t="s">
        <v>17</v>
      </c>
      <c r="D114" s="471"/>
      <c r="E114" s="471"/>
      <c r="F114" s="305"/>
      <c r="G114" s="305"/>
      <c r="H114" s="305"/>
      <c r="I114" s="305"/>
      <c r="J114" s="306">
        <v>241.58</v>
      </c>
      <c r="K114" s="305"/>
      <c r="L114" s="306">
        <v>6.64</v>
      </c>
      <c r="M114" s="307">
        <v>9.9600000000000009</v>
      </c>
      <c r="N114" s="308">
        <v>66</v>
      </c>
    </row>
    <row r="115" spans="1:14" x14ac:dyDescent="0.2">
      <c r="A115" s="303"/>
      <c r="B115" s="304">
        <v>3</v>
      </c>
      <c r="C115" s="471" t="s">
        <v>105</v>
      </c>
      <c r="D115" s="471"/>
      <c r="E115" s="471"/>
      <c r="F115" s="305"/>
      <c r="G115" s="305"/>
      <c r="H115" s="305"/>
      <c r="I115" s="305"/>
      <c r="J115" s="306">
        <v>26.36</v>
      </c>
      <c r="K115" s="305"/>
      <c r="L115" s="306">
        <v>0.72</v>
      </c>
      <c r="M115" s="307">
        <v>23.23</v>
      </c>
      <c r="N115" s="308">
        <v>17</v>
      </c>
    </row>
    <row r="116" spans="1:14" x14ac:dyDescent="0.2">
      <c r="A116" s="303"/>
      <c r="B116" s="310"/>
      <c r="C116" s="471" t="s">
        <v>106</v>
      </c>
      <c r="D116" s="471"/>
      <c r="E116" s="471"/>
      <c r="F116" s="305" t="s">
        <v>107</v>
      </c>
      <c r="G116" s="307">
        <v>12.53</v>
      </c>
      <c r="H116" s="305"/>
      <c r="I116" s="331">
        <v>0.34432439999999997</v>
      </c>
      <c r="J116" s="310"/>
      <c r="K116" s="305"/>
      <c r="L116" s="310"/>
      <c r="M116" s="305"/>
      <c r="N116" s="311"/>
    </row>
    <row r="117" spans="1:14" x14ac:dyDescent="0.2">
      <c r="A117" s="303"/>
      <c r="B117" s="310"/>
      <c r="C117" s="471" t="s">
        <v>108</v>
      </c>
      <c r="D117" s="471"/>
      <c r="E117" s="471"/>
      <c r="F117" s="305" t="s">
        <v>107</v>
      </c>
      <c r="G117" s="307">
        <v>2.62</v>
      </c>
      <c r="H117" s="305"/>
      <c r="I117" s="331">
        <v>7.1997599999999995E-2</v>
      </c>
      <c r="J117" s="310"/>
      <c r="K117" s="305"/>
      <c r="L117" s="310"/>
      <c r="M117" s="305"/>
      <c r="N117" s="311"/>
    </row>
    <row r="118" spans="1:14" x14ac:dyDescent="0.2">
      <c r="A118" s="303"/>
      <c r="B118" s="310"/>
      <c r="C118" s="480" t="s">
        <v>109</v>
      </c>
      <c r="D118" s="480"/>
      <c r="E118" s="480"/>
      <c r="F118" s="312"/>
      <c r="G118" s="312"/>
      <c r="H118" s="312"/>
      <c r="I118" s="312"/>
      <c r="J118" s="313">
        <v>348.46</v>
      </c>
      <c r="K118" s="312"/>
      <c r="L118" s="313">
        <v>9.58</v>
      </c>
      <c r="M118" s="312"/>
      <c r="N118" s="314"/>
    </row>
    <row r="119" spans="1:14" x14ac:dyDescent="0.2">
      <c r="A119" s="303"/>
      <c r="B119" s="310"/>
      <c r="C119" s="471" t="s">
        <v>110</v>
      </c>
      <c r="D119" s="471"/>
      <c r="E119" s="471"/>
      <c r="F119" s="305"/>
      <c r="G119" s="305"/>
      <c r="H119" s="305"/>
      <c r="I119" s="305"/>
      <c r="J119" s="310"/>
      <c r="K119" s="305"/>
      <c r="L119" s="306">
        <v>3.66</v>
      </c>
      <c r="M119" s="305"/>
      <c r="N119" s="308">
        <v>85</v>
      </c>
    </row>
    <row r="120" spans="1:14" ht="33.75" x14ac:dyDescent="0.2">
      <c r="A120" s="303"/>
      <c r="B120" s="310" t="s">
        <v>369</v>
      </c>
      <c r="C120" s="471" t="s">
        <v>370</v>
      </c>
      <c r="D120" s="471"/>
      <c r="E120" s="471"/>
      <c r="F120" s="305" t="s">
        <v>113</v>
      </c>
      <c r="G120" s="315">
        <v>92</v>
      </c>
      <c r="H120" s="305"/>
      <c r="I120" s="315">
        <v>92</v>
      </c>
      <c r="J120" s="310"/>
      <c r="K120" s="305"/>
      <c r="L120" s="306">
        <v>3.37</v>
      </c>
      <c r="M120" s="305"/>
      <c r="N120" s="308">
        <v>78</v>
      </c>
    </row>
    <row r="121" spans="1:14" ht="56.25" x14ac:dyDescent="0.2">
      <c r="A121" s="303"/>
      <c r="B121" s="310" t="s">
        <v>371</v>
      </c>
      <c r="C121" s="471" t="s">
        <v>372</v>
      </c>
      <c r="D121" s="471"/>
      <c r="E121" s="471"/>
      <c r="F121" s="305" t="s">
        <v>113</v>
      </c>
      <c r="G121" s="315">
        <v>46</v>
      </c>
      <c r="H121" s="307">
        <v>0.85</v>
      </c>
      <c r="I121" s="321">
        <v>39.1</v>
      </c>
      <c r="J121" s="310"/>
      <c r="K121" s="305"/>
      <c r="L121" s="306">
        <v>1.43</v>
      </c>
      <c r="M121" s="305"/>
      <c r="N121" s="308">
        <v>33</v>
      </c>
    </row>
    <row r="122" spans="1:14" x14ac:dyDescent="0.2">
      <c r="A122" s="316"/>
      <c r="B122" s="317"/>
      <c r="C122" s="476" t="s">
        <v>116</v>
      </c>
      <c r="D122" s="476"/>
      <c r="E122" s="476"/>
      <c r="F122" s="299"/>
      <c r="G122" s="299"/>
      <c r="H122" s="299"/>
      <c r="I122" s="299"/>
      <c r="J122" s="301"/>
      <c r="K122" s="299"/>
      <c r="L122" s="318">
        <v>14.38</v>
      </c>
      <c r="M122" s="312"/>
      <c r="N122" s="329">
        <v>245</v>
      </c>
    </row>
    <row r="123" spans="1:14" x14ac:dyDescent="0.2">
      <c r="A123" s="332"/>
      <c r="B123" s="317"/>
      <c r="C123" s="317"/>
      <c r="D123" s="317"/>
      <c r="E123" s="317"/>
      <c r="F123" s="333"/>
      <c r="G123" s="333"/>
      <c r="H123" s="333"/>
      <c r="I123" s="333"/>
      <c r="J123" s="334"/>
      <c r="K123" s="333"/>
      <c r="L123" s="334"/>
      <c r="M123" s="305"/>
      <c r="N123" s="334"/>
    </row>
    <row r="124" spans="1:14" x14ac:dyDescent="0.2">
      <c r="A124" s="335"/>
      <c r="B124" s="301"/>
      <c r="C124" s="476" t="s">
        <v>134</v>
      </c>
      <c r="D124" s="476"/>
      <c r="E124" s="476"/>
      <c r="F124" s="476"/>
      <c r="G124" s="476"/>
      <c r="H124" s="476"/>
      <c r="I124" s="476"/>
      <c r="J124" s="476"/>
      <c r="K124" s="476"/>
      <c r="L124" s="336"/>
      <c r="M124" s="337"/>
      <c r="N124" s="338"/>
    </row>
    <row r="125" spans="1:14" x14ac:dyDescent="0.2">
      <c r="A125" s="339"/>
      <c r="B125" s="310"/>
      <c r="C125" s="471" t="s">
        <v>135</v>
      </c>
      <c r="D125" s="471"/>
      <c r="E125" s="471"/>
      <c r="F125" s="471"/>
      <c r="G125" s="471"/>
      <c r="H125" s="471"/>
      <c r="I125" s="471"/>
      <c r="J125" s="471"/>
      <c r="K125" s="471"/>
      <c r="L125" s="340">
        <v>1466.59</v>
      </c>
      <c r="M125" s="341"/>
      <c r="N125" s="342">
        <v>23461</v>
      </c>
    </row>
    <row r="126" spans="1:14" x14ac:dyDescent="0.2">
      <c r="A126" s="339"/>
      <c r="B126" s="310"/>
      <c r="C126" s="471" t="s">
        <v>136</v>
      </c>
      <c r="D126" s="471"/>
      <c r="E126" s="471"/>
      <c r="F126" s="471"/>
      <c r="G126" s="471"/>
      <c r="H126" s="471"/>
      <c r="I126" s="471"/>
      <c r="J126" s="471"/>
      <c r="K126" s="471"/>
      <c r="L126" s="278"/>
      <c r="M126" s="341"/>
      <c r="N126" s="343"/>
    </row>
    <row r="127" spans="1:14" x14ac:dyDescent="0.2">
      <c r="A127" s="339"/>
      <c r="B127" s="310"/>
      <c r="C127" s="471" t="s">
        <v>137</v>
      </c>
      <c r="D127" s="471"/>
      <c r="E127" s="471"/>
      <c r="F127" s="471"/>
      <c r="G127" s="471"/>
      <c r="H127" s="471"/>
      <c r="I127" s="471"/>
      <c r="J127" s="471"/>
      <c r="K127" s="471"/>
      <c r="L127" s="344">
        <v>667.29</v>
      </c>
      <c r="M127" s="341"/>
      <c r="N127" s="342">
        <v>15500</v>
      </c>
    </row>
    <row r="128" spans="1:14" x14ac:dyDescent="0.2">
      <c r="A128" s="339"/>
      <c r="B128" s="310"/>
      <c r="C128" s="471" t="s">
        <v>138</v>
      </c>
      <c r="D128" s="471"/>
      <c r="E128" s="471"/>
      <c r="F128" s="471"/>
      <c r="G128" s="471"/>
      <c r="H128" s="471"/>
      <c r="I128" s="471"/>
      <c r="J128" s="471"/>
      <c r="K128" s="471"/>
      <c r="L128" s="344">
        <v>799.3</v>
      </c>
      <c r="M128" s="341"/>
      <c r="N128" s="342">
        <v>7961</v>
      </c>
    </row>
    <row r="129" spans="1:14" x14ac:dyDescent="0.2">
      <c r="A129" s="339"/>
      <c r="B129" s="310"/>
      <c r="C129" s="471" t="s">
        <v>139</v>
      </c>
      <c r="D129" s="471"/>
      <c r="E129" s="471"/>
      <c r="F129" s="471"/>
      <c r="G129" s="471"/>
      <c r="H129" s="471"/>
      <c r="I129" s="471"/>
      <c r="J129" s="471"/>
      <c r="K129" s="471"/>
      <c r="L129" s="344">
        <v>81.88</v>
      </c>
      <c r="M129" s="341"/>
      <c r="N129" s="342">
        <v>1902</v>
      </c>
    </row>
    <row r="130" spans="1:14" x14ac:dyDescent="0.2">
      <c r="A130" s="339"/>
      <c r="B130" s="310"/>
      <c r="C130" s="471" t="s">
        <v>140</v>
      </c>
      <c r="D130" s="471"/>
      <c r="E130" s="471"/>
      <c r="F130" s="471"/>
      <c r="G130" s="471"/>
      <c r="H130" s="471"/>
      <c r="I130" s="471"/>
      <c r="J130" s="471"/>
      <c r="K130" s="471"/>
      <c r="L130" s="340">
        <v>1338.18</v>
      </c>
      <c r="M130" s="341"/>
      <c r="N130" s="342">
        <v>26556</v>
      </c>
    </row>
    <row r="131" spans="1:14" x14ac:dyDescent="0.2">
      <c r="A131" s="339"/>
      <c r="B131" s="310"/>
      <c r="C131" s="471" t="s">
        <v>136</v>
      </c>
      <c r="D131" s="471"/>
      <c r="E131" s="471"/>
      <c r="F131" s="471"/>
      <c r="G131" s="471"/>
      <c r="H131" s="471"/>
      <c r="I131" s="471"/>
      <c r="J131" s="471"/>
      <c r="K131" s="471"/>
      <c r="L131" s="278"/>
      <c r="M131" s="341"/>
      <c r="N131" s="343"/>
    </row>
    <row r="132" spans="1:14" x14ac:dyDescent="0.2">
      <c r="A132" s="339"/>
      <c r="B132" s="310"/>
      <c r="C132" s="471" t="s">
        <v>141</v>
      </c>
      <c r="D132" s="471"/>
      <c r="E132" s="471"/>
      <c r="F132" s="471"/>
      <c r="G132" s="471"/>
      <c r="H132" s="471"/>
      <c r="I132" s="471"/>
      <c r="J132" s="471"/>
      <c r="K132" s="471"/>
      <c r="L132" s="344">
        <v>410.67</v>
      </c>
      <c r="M132" s="341"/>
      <c r="N132" s="342">
        <v>9539</v>
      </c>
    </row>
    <row r="133" spans="1:14" x14ac:dyDescent="0.2">
      <c r="A133" s="339"/>
      <c r="B133" s="310"/>
      <c r="C133" s="471" t="s">
        <v>142</v>
      </c>
      <c r="D133" s="471"/>
      <c r="E133" s="471"/>
      <c r="F133" s="471"/>
      <c r="G133" s="471"/>
      <c r="H133" s="471"/>
      <c r="I133" s="471"/>
      <c r="J133" s="471"/>
      <c r="K133" s="471"/>
      <c r="L133" s="344">
        <v>341.17</v>
      </c>
      <c r="M133" s="341"/>
      <c r="N133" s="342">
        <v>3398</v>
      </c>
    </row>
    <row r="134" spans="1:14" x14ac:dyDescent="0.2">
      <c r="A134" s="339"/>
      <c r="B134" s="310"/>
      <c r="C134" s="471" t="s">
        <v>143</v>
      </c>
      <c r="D134" s="471"/>
      <c r="E134" s="471"/>
      <c r="F134" s="471"/>
      <c r="G134" s="471"/>
      <c r="H134" s="471"/>
      <c r="I134" s="471"/>
      <c r="J134" s="471"/>
      <c r="K134" s="471"/>
      <c r="L134" s="344">
        <v>36.31</v>
      </c>
      <c r="M134" s="341"/>
      <c r="N134" s="345">
        <v>844</v>
      </c>
    </row>
    <row r="135" spans="1:14" x14ac:dyDescent="0.2">
      <c r="A135" s="339"/>
      <c r="B135" s="310"/>
      <c r="C135" s="471" t="s">
        <v>144</v>
      </c>
      <c r="D135" s="471"/>
      <c r="E135" s="471"/>
      <c r="F135" s="471"/>
      <c r="G135" s="471"/>
      <c r="H135" s="471"/>
      <c r="I135" s="471"/>
      <c r="J135" s="471"/>
      <c r="K135" s="471"/>
      <c r="L135" s="344">
        <v>413.01</v>
      </c>
      <c r="M135" s="341"/>
      <c r="N135" s="342">
        <v>9593</v>
      </c>
    </row>
    <row r="136" spans="1:14" x14ac:dyDescent="0.2">
      <c r="A136" s="339"/>
      <c r="B136" s="310"/>
      <c r="C136" s="471" t="s">
        <v>145</v>
      </c>
      <c r="D136" s="471"/>
      <c r="E136" s="471"/>
      <c r="F136" s="471"/>
      <c r="G136" s="471"/>
      <c r="H136" s="471"/>
      <c r="I136" s="471"/>
      <c r="J136" s="471"/>
      <c r="K136" s="471"/>
      <c r="L136" s="344">
        <v>173.33</v>
      </c>
      <c r="M136" s="341"/>
      <c r="N136" s="342">
        <v>4026</v>
      </c>
    </row>
    <row r="137" spans="1:14" x14ac:dyDescent="0.2">
      <c r="A137" s="339"/>
      <c r="B137" s="310"/>
      <c r="C137" s="471" t="s">
        <v>146</v>
      </c>
      <c r="D137" s="471"/>
      <c r="E137" s="471"/>
      <c r="F137" s="471"/>
      <c r="G137" s="471"/>
      <c r="H137" s="471"/>
      <c r="I137" s="471"/>
      <c r="J137" s="471"/>
      <c r="K137" s="471"/>
      <c r="L137" s="340">
        <v>1161.99</v>
      </c>
      <c r="M137" s="341"/>
      <c r="N137" s="342">
        <v>20913</v>
      </c>
    </row>
    <row r="138" spans="1:14" x14ac:dyDescent="0.2">
      <c r="A138" s="339"/>
      <c r="B138" s="310"/>
      <c r="C138" s="471" t="s">
        <v>136</v>
      </c>
      <c r="D138" s="471"/>
      <c r="E138" s="471"/>
      <c r="F138" s="471"/>
      <c r="G138" s="471"/>
      <c r="H138" s="471"/>
      <c r="I138" s="471"/>
      <c r="J138" s="471"/>
      <c r="K138" s="471"/>
      <c r="L138" s="278"/>
      <c r="M138" s="341"/>
      <c r="N138" s="343"/>
    </row>
    <row r="139" spans="1:14" x14ac:dyDescent="0.2">
      <c r="A139" s="339"/>
      <c r="B139" s="310"/>
      <c r="C139" s="471" t="s">
        <v>141</v>
      </c>
      <c r="D139" s="471"/>
      <c r="E139" s="471"/>
      <c r="F139" s="471"/>
      <c r="G139" s="471"/>
      <c r="H139" s="471"/>
      <c r="I139" s="471"/>
      <c r="J139" s="471"/>
      <c r="K139" s="471"/>
      <c r="L139" s="344">
        <v>256.62</v>
      </c>
      <c r="M139" s="341"/>
      <c r="N139" s="342">
        <v>5961</v>
      </c>
    </row>
    <row r="140" spans="1:14" x14ac:dyDescent="0.2">
      <c r="A140" s="339"/>
      <c r="B140" s="310"/>
      <c r="C140" s="471" t="s">
        <v>142</v>
      </c>
      <c r="D140" s="471"/>
      <c r="E140" s="471"/>
      <c r="F140" s="471"/>
      <c r="G140" s="471"/>
      <c r="H140" s="471"/>
      <c r="I140" s="471"/>
      <c r="J140" s="471"/>
      <c r="K140" s="471"/>
      <c r="L140" s="344">
        <v>458.13</v>
      </c>
      <c r="M140" s="341"/>
      <c r="N140" s="342">
        <v>4563</v>
      </c>
    </row>
    <row r="141" spans="1:14" x14ac:dyDescent="0.2">
      <c r="A141" s="339"/>
      <c r="B141" s="310"/>
      <c r="C141" s="471" t="s">
        <v>143</v>
      </c>
      <c r="D141" s="471"/>
      <c r="E141" s="471"/>
      <c r="F141" s="471"/>
      <c r="G141" s="471"/>
      <c r="H141" s="471"/>
      <c r="I141" s="471"/>
      <c r="J141" s="471"/>
      <c r="K141" s="471"/>
      <c r="L141" s="344">
        <v>45.57</v>
      </c>
      <c r="M141" s="341"/>
      <c r="N141" s="342">
        <v>1058</v>
      </c>
    </row>
    <row r="142" spans="1:14" x14ac:dyDescent="0.2">
      <c r="A142" s="339"/>
      <c r="B142" s="310"/>
      <c r="C142" s="471" t="s">
        <v>144</v>
      </c>
      <c r="D142" s="471"/>
      <c r="E142" s="471"/>
      <c r="F142" s="471"/>
      <c r="G142" s="471"/>
      <c r="H142" s="471"/>
      <c r="I142" s="471"/>
      <c r="J142" s="471"/>
      <c r="K142" s="471"/>
      <c r="L142" s="344">
        <v>293.12</v>
      </c>
      <c r="M142" s="341"/>
      <c r="N142" s="342">
        <v>6809</v>
      </c>
    </row>
    <row r="143" spans="1:14" x14ac:dyDescent="0.2">
      <c r="A143" s="339"/>
      <c r="B143" s="310"/>
      <c r="C143" s="471" t="s">
        <v>145</v>
      </c>
      <c r="D143" s="471"/>
      <c r="E143" s="471"/>
      <c r="F143" s="471"/>
      <c r="G143" s="471"/>
      <c r="H143" s="471"/>
      <c r="I143" s="471"/>
      <c r="J143" s="471"/>
      <c r="K143" s="471"/>
      <c r="L143" s="344">
        <v>154.12</v>
      </c>
      <c r="M143" s="341"/>
      <c r="N143" s="342">
        <v>3580</v>
      </c>
    </row>
    <row r="144" spans="1:14" x14ac:dyDescent="0.2">
      <c r="A144" s="339"/>
      <c r="B144" s="310"/>
      <c r="C144" s="471" t="s">
        <v>147</v>
      </c>
      <c r="D144" s="471"/>
      <c r="E144" s="471"/>
      <c r="F144" s="471"/>
      <c r="G144" s="471"/>
      <c r="H144" s="471"/>
      <c r="I144" s="471"/>
      <c r="J144" s="471"/>
      <c r="K144" s="471"/>
      <c r="L144" s="344">
        <v>749.17</v>
      </c>
      <c r="M144" s="341"/>
      <c r="N144" s="342">
        <v>17402</v>
      </c>
    </row>
    <row r="145" spans="1:14" x14ac:dyDescent="0.2">
      <c r="A145" s="339"/>
      <c r="B145" s="310"/>
      <c r="C145" s="471" t="s">
        <v>148</v>
      </c>
      <c r="D145" s="471"/>
      <c r="E145" s="471"/>
      <c r="F145" s="471"/>
      <c r="G145" s="471"/>
      <c r="H145" s="471"/>
      <c r="I145" s="471"/>
      <c r="J145" s="471"/>
      <c r="K145" s="471"/>
      <c r="L145" s="344">
        <v>706.13</v>
      </c>
      <c r="M145" s="341"/>
      <c r="N145" s="342">
        <v>16402</v>
      </c>
    </row>
    <row r="146" spans="1:14" x14ac:dyDescent="0.2">
      <c r="A146" s="339"/>
      <c r="B146" s="310"/>
      <c r="C146" s="471" t="s">
        <v>149</v>
      </c>
      <c r="D146" s="471"/>
      <c r="E146" s="471"/>
      <c r="F146" s="471"/>
      <c r="G146" s="471"/>
      <c r="H146" s="471"/>
      <c r="I146" s="471"/>
      <c r="J146" s="471"/>
      <c r="K146" s="471"/>
      <c r="L146" s="344">
        <v>327.45</v>
      </c>
      <c r="M146" s="341"/>
      <c r="N146" s="342">
        <v>7606</v>
      </c>
    </row>
    <row r="147" spans="1:14" x14ac:dyDescent="0.2">
      <c r="A147" s="339"/>
      <c r="B147" s="334"/>
      <c r="C147" s="485" t="s">
        <v>150</v>
      </c>
      <c r="D147" s="485"/>
      <c r="E147" s="485"/>
      <c r="F147" s="485"/>
      <c r="G147" s="485"/>
      <c r="H147" s="485"/>
      <c r="I147" s="485"/>
      <c r="J147" s="485"/>
      <c r="K147" s="485"/>
      <c r="L147" s="346">
        <v>2500.17</v>
      </c>
      <c r="M147" s="283"/>
      <c r="N147" s="347">
        <v>47469</v>
      </c>
    </row>
    <row r="148" spans="1:14" ht="12" x14ac:dyDescent="0.2">
      <c r="A148" s="486" t="s">
        <v>151</v>
      </c>
      <c r="B148" s="487"/>
      <c r="C148" s="487"/>
      <c r="D148" s="487"/>
      <c r="E148" s="487"/>
      <c r="F148" s="487"/>
      <c r="G148" s="487"/>
      <c r="H148" s="487"/>
      <c r="I148" s="487"/>
      <c r="J148" s="487"/>
      <c r="K148" s="487"/>
      <c r="L148" s="487"/>
      <c r="M148" s="487"/>
      <c r="N148" s="488"/>
    </row>
    <row r="149" spans="1:14" ht="31.15" customHeight="1" x14ac:dyDescent="0.2">
      <c r="A149" s="297" t="s">
        <v>52</v>
      </c>
      <c r="B149" s="298" t="s">
        <v>153</v>
      </c>
      <c r="C149" s="476" t="s">
        <v>154</v>
      </c>
      <c r="D149" s="476"/>
      <c r="E149" s="476"/>
      <c r="F149" s="299" t="s">
        <v>155</v>
      </c>
      <c r="G149" s="299"/>
      <c r="H149" s="299"/>
      <c r="I149" s="327">
        <v>0.13739999999999999</v>
      </c>
      <c r="J149" s="318">
        <v>22.33</v>
      </c>
      <c r="K149" s="299"/>
      <c r="L149" s="318">
        <v>3.07</v>
      </c>
      <c r="M149" s="325">
        <v>7.75</v>
      </c>
      <c r="N149" s="329">
        <v>24</v>
      </c>
    </row>
    <row r="150" spans="1:14" x14ac:dyDescent="0.2">
      <c r="A150" s="316"/>
      <c r="B150" s="317"/>
      <c r="C150" s="471" t="s">
        <v>156</v>
      </c>
      <c r="D150" s="471"/>
      <c r="E150" s="471"/>
      <c r="F150" s="471"/>
      <c r="G150" s="471"/>
      <c r="H150" s="471"/>
      <c r="I150" s="471"/>
      <c r="J150" s="471"/>
      <c r="K150" s="471"/>
      <c r="L150" s="471"/>
      <c r="M150" s="471"/>
      <c r="N150" s="481"/>
    </row>
    <row r="151" spans="1:14" x14ac:dyDescent="0.2">
      <c r="A151" s="322"/>
      <c r="B151" s="284"/>
      <c r="C151" s="471" t="s">
        <v>373</v>
      </c>
      <c r="D151" s="471"/>
      <c r="E151" s="471"/>
      <c r="F151" s="471"/>
      <c r="G151" s="471"/>
      <c r="H151" s="471"/>
      <c r="I151" s="471"/>
      <c r="J151" s="471"/>
      <c r="K151" s="471"/>
      <c r="L151" s="471"/>
      <c r="M151" s="471"/>
      <c r="N151" s="481"/>
    </row>
    <row r="152" spans="1:14" x14ac:dyDescent="0.2">
      <c r="A152" s="316"/>
      <c r="B152" s="317"/>
      <c r="C152" s="476" t="s">
        <v>116</v>
      </c>
      <c r="D152" s="476"/>
      <c r="E152" s="476"/>
      <c r="F152" s="299"/>
      <c r="G152" s="299"/>
      <c r="H152" s="299"/>
      <c r="I152" s="299"/>
      <c r="J152" s="301"/>
      <c r="K152" s="299"/>
      <c r="L152" s="318">
        <v>3.07</v>
      </c>
      <c r="M152" s="312"/>
      <c r="N152" s="329">
        <v>24</v>
      </c>
    </row>
    <row r="153" spans="1:14" ht="32.450000000000003" customHeight="1" x14ac:dyDescent="0.2">
      <c r="A153" s="297" t="s">
        <v>162</v>
      </c>
      <c r="B153" s="298" t="s">
        <v>158</v>
      </c>
      <c r="C153" s="476" t="s">
        <v>159</v>
      </c>
      <c r="D153" s="476"/>
      <c r="E153" s="476"/>
      <c r="F153" s="299" t="s">
        <v>155</v>
      </c>
      <c r="G153" s="299"/>
      <c r="H153" s="299"/>
      <c r="I153" s="327">
        <v>0.13739999999999999</v>
      </c>
      <c r="J153" s="318">
        <v>22.33</v>
      </c>
      <c r="K153" s="299"/>
      <c r="L153" s="318">
        <v>3.07</v>
      </c>
      <c r="M153" s="325">
        <v>7.75</v>
      </c>
      <c r="N153" s="329">
        <v>24</v>
      </c>
    </row>
    <row r="154" spans="1:14" x14ac:dyDescent="0.2">
      <c r="A154" s="316"/>
      <c r="B154" s="317"/>
      <c r="C154" s="471" t="s">
        <v>156</v>
      </c>
      <c r="D154" s="471"/>
      <c r="E154" s="471"/>
      <c r="F154" s="471"/>
      <c r="G154" s="471"/>
      <c r="H154" s="471"/>
      <c r="I154" s="471"/>
      <c r="J154" s="471"/>
      <c r="K154" s="471"/>
      <c r="L154" s="471"/>
      <c r="M154" s="471"/>
      <c r="N154" s="481"/>
    </row>
    <row r="155" spans="1:14" x14ac:dyDescent="0.2">
      <c r="A155" s="316"/>
      <c r="B155" s="317"/>
      <c r="C155" s="476" t="s">
        <v>116</v>
      </c>
      <c r="D155" s="476"/>
      <c r="E155" s="476"/>
      <c r="F155" s="299"/>
      <c r="G155" s="299"/>
      <c r="H155" s="299"/>
      <c r="I155" s="299"/>
      <c r="J155" s="301"/>
      <c r="K155" s="299"/>
      <c r="L155" s="318">
        <v>3.07</v>
      </c>
      <c r="M155" s="312"/>
      <c r="N155" s="329">
        <v>24</v>
      </c>
    </row>
    <row r="156" spans="1:14" ht="42" customHeight="1" x14ac:dyDescent="0.2">
      <c r="A156" s="297" t="s">
        <v>31</v>
      </c>
      <c r="B156" s="298" t="s">
        <v>292</v>
      </c>
      <c r="C156" s="476" t="s">
        <v>293</v>
      </c>
      <c r="D156" s="476"/>
      <c r="E156" s="476"/>
      <c r="F156" s="299" t="s">
        <v>155</v>
      </c>
      <c r="G156" s="299"/>
      <c r="H156" s="299"/>
      <c r="I156" s="330">
        <v>6.6780000000000006E-2</v>
      </c>
      <c r="J156" s="318">
        <v>10.45</v>
      </c>
      <c r="K156" s="299"/>
      <c r="L156" s="318">
        <v>0.7</v>
      </c>
      <c r="M156" s="325">
        <v>7.75</v>
      </c>
      <c r="N156" s="329">
        <v>5</v>
      </c>
    </row>
    <row r="157" spans="1:14" x14ac:dyDescent="0.2">
      <c r="A157" s="316"/>
      <c r="B157" s="317"/>
      <c r="C157" s="471" t="s">
        <v>294</v>
      </c>
      <c r="D157" s="471"/>
      <c r="E157" s="471"/>
      <c r="F157" s="471"/>
      <c r="G157" s="471"/>
      <c r="H157" s="471"/>
      <c r="I157" s="471"/>
      <c r="J157" s="471"/>
      <c r="K157" s="471"/>
      <c r="L157" s="471"/>
      <c r="M157" s="471"/>
      <c r="N157" s="481"/>
    </row>
    <row r="158" spans="1:14" x14ac:dyDescent="0.2">
      <c r="A158" s="322"/>
      <c r="B158" s="284"/>
      <c r="C158" s="471" t="s">
        <v>374</v>
      </c>
      <c r="D158" s="471"/>
      <c r="E158" s="471"/>
      <c r="F158" s="471"/>
      <c r="G158" s="471"/>
      <c r="H158" s="471"/>
      <c r="I158" s="471"/>
      <c r="J158" s="471"/>
      <c r="K158" s="471"/>
      <c r="L158" s="471"/>
      <c r="M158" s="471"/>
      <c r="N158" s="481"/>
    </row>
    <row r="159" spans="1:14" x14ac:dyDescent="0.2">
      <c r="A159" s="316"/>
      <c r="B159" s="317"/>
      <c r="C159" s="476" t="s">
        <v>116</v>
      </c>
      <c r="D159" s="476"/>
      <c r="E159" s="476"/>
      <c r="F159" s="299"/>
      <c r="G159" s="299"/>
      <c r="H159" s="299"/>
      <c r="I159" s="299"/>
      <c r="J159" s="301"/>
      <c r="K159" s="299"/>
      <c r="L159" s="318">
        <v>0.7</v>
      </c>
      <c r="M159" s="312"/>
      <c r="N159" s="329">
        <v>5</v>
      </c>
    </row>
    <row r="160" spans="1:14" ht="40.9" customHeight="1" x14ac:dyDescent="0.2">
      <c r="A160" s="297" t="s">
        <v>167</v>
      </c>
      <c r="B160" s="298" t="s">
        <v>296</v>
      </c>
      <c r="C160" s="476" t="s">
        <v>297</v>
      </c>
      <c r="D160" s="476"/>
      <c r="E160" s="476"/>
      <c r="F160" s="299" t="s">
        <v>155</v>
      </c>
      <c r="G160" s="299"/>
      <c r="H160" s="299"/>
      <c r="I160" s="330">
        <v>6.6780000000000006E-2</v>
      </c>
      <c r="J160" s="318">
        <v>10.45</v>
      </c>
      <c r="K160" s="299"/>
      <c r="L160" s="318">
        <v>0.7</v>
      </c>
      <c r="M160" s="325">
        <v>7.75</v>
      </c>
      <c r="N160" s="329">
        <v>5</v>
      </c>
    </row>
    <row r="161" spans="1:14" x14ac:dyDescent="0.2">
      <c r="A161" s="316"/>
      <c r="B161" s="317"/>
      <c r="C161" s="471" t="s">
        <v>294</v>
      </c>
      <c r="D161" s="471"/>
      <c r="E161" s="471"/>
      <c r="F161" s="471"/>
      <c r="G161" s="471"/>
      <c r="H161" s="471"/>
      <c r="I161" s="471"/>
      <c r="J161" s="471"/>
      <c r="K161" s="471"/>
      <c r="L161" s="471"/>
      <c r="M161" s="471"/>
      <c r="N161" s="481"/>
    </row>
    <row r="162" spans="1:14" x14ac:dyDescent="0.2">
      <c r="A162" s="316"/>
      <c r="B162" s="317"/>
      <c r="C162" s="476" t="s">
        <v>116</v>
      </c>
      <c r="D162" s="476"/>
      <c r="E162" s="476"/>
      <c r="F162" s="299"/>
      <c r="G162" s="299"/>
      <c r="H162" s="299"/>
      <c r="I162" s="299"/>
      <c r="J162" s="301"/>
      <c r="K162" s="299"/>
      <c r="L162" s="318">
        <v>0.7</v>
      </c>
      <c r="M162" s="312"/>
      <c r="N162" s="329">
        <v>5</v>
      </c>
    </row>
    <row r="163" spans="1:14" ht="42" customHeight="1" x14ac:dyDescent="0.2">
      <c r="A163" s="297" t="s">
        <v>32</v>
      </c>
      <c r="B163" s="298" t="s">
        <v>160</v>
      </c>
      <c r="C163" s="476" t="s">
        <v>161</v>
      </c>
      <c r="D163" s="476"/>
      <c r="E163" s="476"/>
      <c r="F163" s="299" t="s">
        <v>155</v>
      </c>
      <c r="G163" s="299"/>
      <c r="H163" s="299"/>
      <c r="I163" s="325">
        <v>3.54</v>
      </c>
      <c r="J163" s="318">
        <v>10.71</v>
      </c>
      <c r="K163" s="299"/>
      <c r="L163" s="318">
        <v>37.909999999999997</v>
      </c>
      <c r="M163" s="325">
        <v>7.75</v>
      </c>
      <c r="N163" s="329">
        <v>294</v>
      </c>
    </row>
    <row r="164" spans="1:14" x14ac:dyDescent="0.2">
      <c r="A164" s="316"/>
      <c r="B164" s="317"/>
      <c r="C164" s="471" t="s">
        <v>156</v>
      </c>
      <c r="D164" s="471"/>
      <c r="E164" s="471"/>
      <c r="F164" s="471"/>
      <c r="G164" s="471"/>
      <c r="H164" s="471"/>
      <c r="I164" s="471"/>
      <c r="J164" s="471"/>
      <c r="K164" s="471"/>
      <c r="L164" s="471"/>
      <c r="M164" s="471"/>
      <c r="N164" s="481"/>
    </row>
    <row r="165" spans="1:14" x14ac:dyDescent="0.2">
      <c r="A165" s="322"/>
      <c r="B165" s="284"/>
      <c r="C165" s="471" t="s">
        <v>375</v>
      </c>
      <c r="D165" s="471"/>
      <c r="E165" s="471"/>
      <c r="F165" s="471"/>
      <c r="G165" s="471"/>
      <c r="H165" s="471"/>
      <c r="I165" s="471"/>
      <c r="J165" s="471"/>
      <c r="K165" s="471"/>
      <c r="L165" s="471"/>
      <c r="M165" s="471"/>
      <c r="N165" s="481"/>
    </row>
    <row r="166" spans="1:14" x14ac:dyDescent="0.2">
      <c r="A166" s="316"/>
      <c r="B166" s="317"/>
      <c r="C166" s="476" t="s">
        <v>116</v>
      </c>
      <c r="D166" s="476"/>
      <c r="E166" s="476"/>
      <c r="F166" s="299"/>
      <c r="G166" s="299"/>
      <c r="H166" s="299"/>
      <c r="I166" s="299"/>
      <c r="J166" s="301"/>
      <c r="K166" s="299"/>
      <c r="L166" s="318">
        <v>37.909999999999997</v>
      </c>
      <c r="M166" s="312"/>
      <c r="N166" s="329">
        <v>294</v>
      </c>
    </row>
    <row r="167" spans="1:14" ht="43.15" customHeight="1" x14ac:dyDescent="0.2">
      <c r="A167" s="297" t="s">
        <v>227</v>
      </c>
      <c r="B167" s="298" t="s">
        <v>163</v>
      </c>
      <c r="C167" s="476" t="s">
        <v>164</v>
      </c>
      <c r="D167" s="476"/>
      <c r="E167" s="476"/>
      <c r="F167" s="299" t="s">
        <v>155</v>
      </c>
      <c r="G167" s="299"/>
      <c r="H167" s="299"/>
      <c r="I167" s="325">
        <v>3.54</v>
      </c>
      <c r="J167" s="318">
        <v>10.71</v>
      </c>
      <c r="K167" s="299"/>
      <c r="L167" s="318">
        <v>37.909999999999997</v>
      </c>
      <c r="M167" s="325">
        <v>7.75</v>
      </c>
      <c r="N167" s="329">
        <v>294</v>
      </c>
    </row>
    <row r="168" spans="1:14" x14ac:dyDescent="0.2">
      <c r="A168" s="316"/>
      <c r="B168" s="317"/>
      <c r="C168" s="471" t="s">
        <v>156</v>
      </c>
      <c r="D168" s="471"/>
      <c r="E168" s="471"/>
      <c r="F168" s="471"/>
      <c r="G168" s="471"/>
      <c r="H168" s="471"/>
      <c r="I168" s="471"/>
      <c r="J168" s="471"/>
      <c r="K168" s="471"/>
      <c r="L168" s="471"/>
      <c r="M168" s="471"/>
      <c r="N168" s="481"/>
    </row>
    <row r="169" spans="1:14" x14ac:dyDescent="0.2">
      <c r="A169" s="316"/>
      <c r="B169" s="317"/>
      <c r="C169" s="476" t="s">
        <v>116</v>
      </c>
      <c r="D169" s="476"/>
      <c r="E169" s="476"/>
      <c r="F169" s="299"/>
      <c r="G169" s="299"/>
      <c r="H169" s="299"/>
      <c r="I169" s="299"/>
      <c r="J169" s="301"/>
      <c r="K169" s="299"/>
      <c r="L169" s="318">
        <v>37.909999999999997</v>
      </c>
      <c r="M169" s="312"/>
      <c r="N169" s="329">
        <v>294</v>
      </c>
    </row>
    <row r="170" spans="1:14" ht="36" customHeight="1" x14ac:dyDescent="0.2">
      <c r="A170" s="297" t="s">
        <v>229</v>
      </c>
      <c r="B170" s="298" t="s">
        <v>165</v>
      </c>
      <c r="C170" s="476" t="s">
        <v>166</v>
      </c>
      <c r="D170" s="476"/>
      <c r="E170" s="476"/>
      <c r="F170" s="299" t="s">
        <v>155</v>
      </c>
      <c r="G170" s="299"/>
      <c r="H170" s="299"/>
      <c r="I170" s="327">
        <v>4.24E-2</v>
      </c>
      <c r="J170" s="318">
        <v>42.98</v>
      </c>
      <c r="K170" s="299"/>
      <c r="L170" s="318">
        <v>1.82</v>
      </c>
      <c r="M170" s="325">
        <v>9.9600000000000009</v>
      </c>
      <c r="N170" s="329">
        <v>18</v>
      </c>
    </row>
    <row r="171" spans="1:14" x14ac:dyDescent="0.2">
      <c r="A171" s="322"/>
      <c r="B171" s="284"/>
      <c r="C171" s="471" t="s">
        <v>376</v>
      </c>
      <c r="D171" s="471"/>
      <c r="E171" s="471"/>
      <c r="F171" s="471"/>
      <c r="G171" s="471"/>
      <c r="H171" s="471"/>
      <c r="I171" s="471"/>
      <c r="J171" s="471"/>
      <c r="K171" s="471"/>
      <c r="L171" s="471"/>
      <c r="M171" s="471"/>
      <c r="N171" s="481"/>
    </row>
    <row r="172" spans="1:14" x14ac:dyDescent="0.2">
      <c r="A172" s="316"/>
      <c r="B172" s="317"/>
      <c r="C172" s="476" t="s">
        <v>116</v>
      </c>
      <c r="D172" s="476"/>
      <c r="E172" s="476"/>
      <c r="F172" s="299"/>
      <c r="G172" s="299"/>
      <c r="H172" s="299"/>
      <c r="I172" s="299"/>
      <c r="J172" s="301"/>
      <c r="K172" s="299"/>
      <c r="L172" s="318">
        <v>1.82</v>
      </c>
      <c r="M172" s="312"/>
      <c r="N172" s="329">
        <v>18</v>
      </c>
    </row>
    <row r="173" spans="1:14" ht="33" customHeight="1" x14ac:dyDescent="0.2">
      <c r="A173" s="297" t="s">
        <v>33</v>
      </c>
      <c r="B173" s="298" t="s">
        <v>377</v>
      </c>
      <c r="C173" s="476" t="s">
        <v>378</v>
      </c>
      <c r="D173" s="476"/>
      <c r="E173" s="476"/>
      <c r="F173" s="299" t="s">
        <v>155</v>
      </c>
      <c r="G173" s="299"/>
      <c r="H173" s="299"/>
      <c r="I173" s="330">
        <v>3.7441800000000001</v>
      </c>
      <c r="J173" s="318">
        <v>19.75</v>
      </c>
      <c r="K173" s="299"/>
      <c r="L173" s="318">
        <v>73.95</v>
      </c>
      <c r="M173" s="325">
        <v>9.77</v>
      </c>
      <c r="N173" s="329">
        <v>722</v>
      </c>
    </row>
    <row r="174" spans="1:14" x14ac:dyDescent="0.2">
      <c r="A174" s="316"/>
      <c r="B174" s="317"/>
      <c r="C174" s="471" t="s">
        <v>168</v>
      </c>
      <c r="D174" s="471"/>
      <c r="E174" s="471"/>
      <c r="F174" s="471"/>
      <c r="G174" s="471"/>
      <c r="H174" s="471"/>
      <c r="I174" s="471"/>
      <c r="J174" s="471"/>
      <c r="K174" s="471"/>
      <c r="L174" s="471"/>
      <c r="M174" s="471"/>
      <c r="N174" s="481"/>
    </row>
    <row r="175" spans="1:14" x14ac:dyDescent="0.2">
      <c r="A175" s="322"/>
      <c r="B175" s="284"/>
      <c r="C175" s="471" t="s">
        <v>379</v>
      </c>
      <c r="D175" s="471"/>
      <c r="E175" s="471"/>
      <c r="F175" s="471"/>
      <c r="G175" s="471"/>
      <c r="H175" s="471"/>
      <c r="I175" s="471"/>
      <c r="J175" s="471"/>
      <c r="K175" s="471"/>
      <c r="L175" s="471"/>
      <c r="M175" s="471"/>
      <c r="N175" s="481"/>
    </row>
    <row r="176" spans="1:14" x14ac:dyDescent="0.2">
      <c r="A176" s="316"/>
      <c r="B176" s="317"/>
      <c r="C176" s="476" t="s">
        <v>116</v>
      </c>
      <c r="D176" s="476"/>
      <c r="E176" s="476"/>
      <c r="F176" s="299"/>
      <c r="G176" s="299"/>
      <c r="H176" s="299"/>
      <c r="I176" s="299"/>
      <c r="J176" s="301"/>
      <c r="K176" s="299"/>
      <c r="L176" s="318">
        <v>73.95</v>
      </c>
      <c r="M176" s="312"/>
      <c r="N176" s="329">
        <v>722</v>
      </c>
    </row>
    <row r="177" spans="1:14" x14ac:dyDescent="0.2">
      <c r="A177" s="332"/>
      <c r="B177" s="317"/>
      <c r="C177" s="317"/>
      <c r="D177" s="317"/>
      <c r="E177" s="317"/>
      <c r="F177" s="333"/>
      <c r="G177" s="333"/>
      <c r="H177" s="333"/>
      <c r="I177" s="333"/>
      <c r="J177" s="334"/>
      <c r="K177" s="333"/>
      <c r="L177" s="334"/>
      <c r="M177" s="305"/>
      <c r="N177" s="334"/>
    </row>
    <row r="178" spans="1:14" x14ac:dyDescent="0.2">
      <c r="A178" s="335"/>
      <c r="B178" s="301"/>
      <c r="C178" s="476" t="s">
        <v>169</v>
      </c>
      <c r="D178" s="476"/>
      <c r="E178" s="476"/>
      <c r="F178" s="476"/>
      <c r="G178" s="476"/>
      <c r="H178" s="476"/>
      <c r="I178" s="476"/>
      <c r="J178" s="476"/>
      <c r="K178" s="476"/>
      <c r="L178" s="336"/>
      <c r="M178" s="337"/>
      <c r="N178" s="338"/>
    </row>
    <row r="179" spans="1:14" x14ac:dyDescent="0.2">
      <c r="A179" s="339"/>
      <c r="B179" s="310"/>
      <c r="C179" s="471" t="s">
        <v>135</v>
      </c>
      <c r="D179" s="471"/>
      <c r="E179" s="471"/>
      <c r="F179" s="471"/>
      <c r="G179" s="471"/>
      <c r="H179" s="471"/>
      <c r="I179" s="471"/>
      <c r="J179" s="471"/>
      <c r="K179" s="471"/>
      <c r="L179" s="344">
        <v>159.13</v>
      </c>
      <c r="M179" s="341"/>
      <c r="N179" s="342">
        <v>1386</v>
      </c>
    </row>
    <row r="180" spans="1:14" x14ac:dyDescent="0.2">
      <c r="A180" s="339"/>
      <c r="B180" s="310"/>
      <c r="C180" s="471" t="s">
        <v>136</v>
      </c>
      <c r="D180" s="471"/>
      <c r="E180" s="471"/>
      <c r="F180" s="471"/>
      <c r="G180" s="471"/>
      <c r="H180" s="471"/>
      <c r="I180" s="471"/>
      <c r="J180" s="471"/>
      <c r="K180" s="471"/>
      <c r="L180" s="278"/>
      <c r="M180" s="341"/>
      <c r="N180" s="343"/>
    </row>
    <row r="181" spans="1:14" x14ac:dyDescent="0.2">
      <c r="A181" s="339"/>
      <c r="B181" s="310"/>
      <c r="C181" s="471" t="s">
        <v>138</v>
      </c>
      <c r="D181" s="471"/>
      <c r="E181" s="471"/>
      <c r="F181" s="471"/>
      <c r="G181" s="471"/>
      <c r="H181" s="471"/>
      <c r="I181" s="471"/>
      <c r="J181" s="471"/>
      <c r="K181" s="471"/>
      <c r="L181" s="344">
        <v>1.82</v>
      </c>
      <c r="M181" s="341"/>
      <c r="N181" s="345">
        <v>18</v>
      </c>
    </row>
    <row r="182" spans="1:14" x14ac:dyDescent="0.2">
      <c r="A182" s="339"/>
      <c r="B182" s="310"/>
      <c r="C182" s="471" t="s">
        <v>170</v>
      </c>
      <c r="D182" s="471"/>
      <c r="E182" s="471"/>
      <c r="F182" s="471"/>
      <c r="G182" s="471"/>
      <c r="H182" s="471"/>
      <c r="I182" s="471"/>
      <c r="J182" s="471"/>
      <c r="K182" s="471"/>
      <c r="L182" s="344">
        <v>157.31</v>
      </c>
      <c r="M182" s="341"/>
      <c r="N182" s="342">
        <v>1368</v>
      </c>
    </row>
    <row r="183" spans="1:14" x14ac:dyDescent="0.2">
      <c r="A183" s="339"/>
      <c r="B183" s="310"/>
      <c r="C183" s="471" t="s">
        <v>140</v>
      </c>
      <c r="D183" s="471"/>
      <c r="E183" s="471"/>
      <c r="F183" s="471"/>
      <c r="G183" s="471"/>
      <c r="H183" s="471"/>
      <c r="I183" s="471"/>
      <c r="J183" s="471"/>
      <c r="K183" s="471"/>
      <c r="L183" s="344">
        <v>159.13</v>
      </c>
      <c r="M183" s="341"/>
      <c r="N183" s="342">
        <v>1386</v>
      </c>
    </row>
    <row r="184" spans="1:14" x14ac:dyDescent="0.2">
      <c r="A184" s="339"/>
      <c r="B184" s="310"/>
      <c r="C184" s="471" t="s">
        <v>171</v>
      </c>
      <c r="D184" s="471"/>
      <c r="E184" s="471"/>
      <c r="F184" s="471"/>
      <c r="G184" s="471"/>
      <c r="H184" s="471"/>
      <c r="I184" s="471"/>
      <c r="J184" s="471"/>
      <c r="K184" s="471"/>
      <c r="L184" s="344">
        <v>85.18</v>
      </c>
      <c r="M184" s="341"/>
      <c r="N184" s="345">
        <v>664</v>
      </c>
    </row>
    <row r="185" spans="1:14" x14ac:dyDescent="0.2">
      <c r="A185" s="339"/>
      <c r="B185" s="310"/>
      <c r="C185" s="471" t="s">
        <v>172</v>
      </c>
      <c r="D185" s="471"/>
      <c r="E185" s="471"/>
      <c r="F185" s="471"/>
      <c r="G185" s="471"/>
      <c r="H185" s="471"/>
      <c r="I185" s="471"/>
      <c r="J185" s="471"/>
      <c r="K185" s="471"/>
      <c r="L185" s="278"/>
      <c r="M185" s="341"/>
      <c r="N185" s="343"/>
    </row>
    <row r="186" spans="1:14" x14ac:dyDescent="0.2">
      <c r="A186" s="339"/>
      <c r="B186" s="310"/>
      <c r="C186" s="471" t="s">
        <v>173</v>
      </c>
      <c r="D186" s="471"/>
      <c r="E186" s="471"/>
      <c r="F186" s="471"/>
      <c r="G186" s="471"/>
      <c r="H186" s="471"/>
      <c r="I186" s="471"/>
      <c r="J186" s="471"/>
      <c r="K186" s="471"/>
      <c r="L186" s="344">
        <v>1.82</v>
      </c>
      <c r="M186" s="341"/>
      <c r="N186" s="345">
        <v>18</v>
      </c>
    </row>
    <row r="187" spans="1:14" x14ac:dyDescent="0.2">
      <c r="A187" s="339"/>
      <c r="B187" s="310"/>
      <c r="C187" s="471" t="s">
        <v>174</v>
      </c>
      <c r="D187" s="471"/>
      <c r="E187" s="471"/>
      <c r="F187" s="471"/>
      <c r="G187" s="471"/>
      <c r="H187" s="471"/>
      <c r="I187" s="471"/>
      <c r="J187" s="471"/>
      <c r="K187" s="471"/>
      <c r="L187" s="344">
        <v>83.36</v>
      </c>
      <c r="M187" s="341"/>
      <c r="N187" s="345">
        <v>646</v>
      </c>
    </row>
    <row r="188" spans="1:14" x14ac:dyDescent="0.2">
      <c r="A188" s="339"/>
      <c r="B188" s="310"/>
      <c r="C188" s="471" t="s">
        <v>175</v>
      </c>
      <c r="D188" s="471"/>
      <c r="E188" s="471"/>
      <c r="F188" s="471"/>
      <c r="G188" s="471"/>
      <c r="H188" s="471"/>
      <c r="I188" s="471"/>
      <c r="J188" s="471"/>
      <c r="K188" s="471"/>
      <c r="L188" s="344">
        <v>73.95</v>
      </c>
      <c r="M188" s="341"/>
      <c r="N188" s="345">
        <v>722</v>
      </c>
    </row>
    <row r="189" spans="1:14" x14ac:dyDescent="0.2">
      <c r="A189" s="339"/>
      <c r="B189" s="334"/>
      <c r="C189" s="485" t="s">
        <v>176</v>
      </c>
      <c r="D189" s="485"/>
      <c r="E189" s="485"/>
      <c r="F189" s="485"/>
      <c r="G189" s="485"/>
      <c r="H189" s="485"/>
      <c r="I189" s="485"/>
      <c r="J189" s="485"/>
      <c r="K189" s="485"/>
      <c r="L189" s="348">
        <v>159.13</v>
      </c>
      <c r="M189" s="283"/>
      <c r="N189" s="347">
        <v>1386</v>
      </c>
    </row>
    <row r="190" spans="1:14" ht="12" x14ac:dyDescent="0.2">
      <c r="A190" s="486" t="s">
        <v>380</v>
      </c>
      <c r="B190" s="487"/>
      <c r="C190" s="487"/>
      <c r="D190" s="487"/>
      <c r="E190" s="487"/>
      <c r="F190" s="487"/>
      <c r="G190" s="487"/>
      <c r="H190" s="487"/>
      <c r="I190" s="487"/>
      <c r="J190" s="487"/>
      <c r="K190" s="487"/>
      <c r="L190" s="487"/>
      <c r="M190" s="487"/>
      <c r="N190" s="488"/>
    </row>
    <row r="191" spans="1:14" ht="45" customHeight="1" x14ac:dyDescent="0.2">
      <c r="A191" s="297" t="s">
        <v>231</v>
      </c>
      <c r="B191" s="298" t="s">
        <v>381</v>
      </c>
      <c r="C191" s="476" t="s">
        <v>382</v>
      </c>
      <c r="D191" s="476"/>
      <c r="E191" s="476"/>
      <c r="F191" s="299" t="s">
        <v>155</v>
      </c>
      <c r="G191" s="299"/>
      <c r="H191" s="299"/>
      <c r="I191" s="325">
        <v>18.989999999999998</v>
      </c>
      <c r="J191" s="318">
        <v>3.96</v>
      </c>
      <c r="K191" s="299"/>
      <c r="L191" s="318">
        <v>75.2</v>
      </c>
      <c r="M191" s="325">
        <v>7.75</v>
      </c>
      <c r="N191" s="329">
        <v>583</v>
      </c>
    </row>
    <row r="192" spans="1:14" x14ac:dyDescent="0.2">
      <c r="A192" s="316"/>
      <c r="B192" s="317"/>
      <c r="C192" s="471" t="s">
        <v>294</v>
      </c>
      <c r="D192" s="471"/>
      <c r="E192" s="471"/>
      <c r="F192" s="471"/>
      <c r="G192" s="471"/>
      <c r="H192" s="471"/>
      <c r="I192" s="471"/>
      <c r="J192" s="471"/>
      <c r="K192" s="471"/>
      <c r="L192" s="471"/>
      <c r="M192" s="471"/>
      <c r="N192" s="481"/>
    </row>
    <row r="193" spans="1:14" x14ac:dyDescent="0.2">
      <c r="A193" s="322"/>
      <c r="B193" s="284"/>
      <c r="C193" s="471" t="s">
        <v>383</v>
      </c>
      <c r="D193" s="471"/>
      <c r="E193" s="471"/>
      <c r="F193" s="471"/>
      <c r="G193" s="471"/>
      <c r="H193" s="471"/>
      <c r="I193" s="471"/>
      <c r="J193" s="471"/>
      <c r="K193" s="471"/>
      <c r="L193" s="471"/>
      <c r="M193" s="471"/>
      <c r="N193" s="481"/>
    </row>
    <row r="194" spans="1:14" x14ac:dyDescent="0.2">
      <c r="A194" s="316"/>
      <c r="B194" s="317"/>
      <c r="C194" s="476" t="s">
        <v>116</v>
      </c>
      <c r="D194" s="476"/>
      <c r="E194" s="476"/>
      <c r="F194" s="299"/>
      <c r="G194" s="299"/>
      <c r="H194" s="299"/>
      <c r="I194" s="299"/>
      <c r="J194" s="301"/>
      <c r="K194" s="299"/>
      <c r="L194" s="318">
        <v>75.2</v>
      </c>
      <c r="M194" s="312"/>
      <c r="N194" s="329">
        <v>583</v>
      </c>
    </row>
    <row r="195" spans="1:14" ht="43.15" customHeight="1" x14ac:dyDescent="0.2">
      <c r="A195" s="297" t="s">
        <v>34</v>
      </c>
      <c r="B195" s="298" t="s">
        <v>384</v>
      </c>
      <c r="C195" s="476" t="s">
        <v>385</v>
      </c>
      <c r="D195" s="476"/>
      <c r="E195" s="476"/>
      <c r="F195" s="299" t="s">
        <v>155</v>
      </c>
      <c r="G195" s="299"/>
      <c r="H195" s="299"/>
      <c r="I195" s="325">
        <v>18.989999999999998</v>
      </c>
      <c r="J195" s="301"/>
      <c r="K195" s="299"/>
      <c r="L195" s="301"/>
      <c r="M195" s="325">
        <v>7.75</v>
      </c>
      <c r="N195" s="302"/>
    </row>
    <row r="196" spans="1:14" x14ac:dyDescent="0.2">
      <c r="A196" s="316"/>
      <c r="B196" s="317"/>
      <c r="C196" s="471" t="s">
        <v>294</v>
      </c>
      <c r="D196" s="471"/>
      <c r="E196" s="471"/>
      <c r="F196" s="471"/>
      <c r="G196" s="471"/>
      <c r="H196" s="471"/>
      <c r="I196" s="471"/>
      <c r="J196" s="471"/>
      <c r="K196" s="471"/>
      <c r="L196" s="471"/>
      <c r="M196" s="471"/>
      <c r="N196" s="481"/>
    </row>
    <row r="197" spans="1:14" x14ac:dyDescent="0.2">
      <c r="A197" s="316"/>
      <c r="B197" s="317"/>
      <c r="C197" s="476" t="s">
        <v>116</v>
      </c>
      <c r="D197" s="476"/>
      <c r="E197" s="476"/>
      <c r="F197" s="299"/>
      <c r="G197" s="299"/>
      <c r="H197" s="299"/>
      <c r="I197" s="299"/>
      <c r="J197" s="301"/>
      <c r="K197" s="299"/>
      <c r="L197" s="318">
        <v>0</v>
      </c>
      <c r="M197" s="312"/>
      <c r="N197" s="329">
        <v>0</v>
      </c>
    </row>
    <row r="198" spans="1:14" ht="31.9" customHeight="1" x14ac:dyDescent="0.2">
      <c r="A198" s="297" t="s">
        <v>232</v>
      </c>
      <c r="B198" s="298" t="s">
        <v>386</v>
      </c>
      <c r="C198" s="476" t="s">
        <v>387</v>
      </c>
      <c r="D198" s="476"/>
      <c r="E198" s="476"/>
      <c r="F198" s="299" t="s">
        <v>155</v>
      </c>
      <c r="G198" s="299"/>
      <c r="H198" s="299"/>
      <c r="I198" s="327">
        <v>15.0654</v>
      </c>
      <c r="J198" s="318">
        <v>12.12</v>
      </c>
      <c r="K198" s="299"/>
      <c r="L198" s="318">
        <v>182.59</v>
      </c>
      <c r="M198" s="325">
        <v>7.75</v>
      </c>
      <c r="N198" s="319">
        <v>1415</v>
      </c>
    </row>
    <row r="199" spans="1:14" x14ac:dyDescent="0.2">
      <c r="A199" s="316"/>
      <c r="B199" s="317"/>
      <c r="C199" s="471" t="s">
        <v>294</v>
      </c>
      <c r="D199" s="471"/>
      <c r="E199" s="471"/>
      <c r="F199" s="471"/>
      <c r="G199" s="471"/>
      <c r="H199" s="471"/>
      <c r="I199" s="471"/>
      <c r="J199" s="471"/>
      <c r="K199" s="471"/>
      <c r="L199" s="471"/>
      <c r="M199" s="471"/>
      <c r="N199" s="481"/>
    </row>
    <row r="200" spans="1:14" x14ac:dyDescent="0.2">
      <c r="A200" s="322"/>
      <c r="B200" s="284"/>
      <c r="C200" s="471" t="s">
        <v>388</v>
      </c>
      <c r="D200" s="471"/>
      <c r="E200" s="471"/>
      <c r="F200" s="471"/>
      <c r="G200" s="471"/>
      <c r="H200" s="471"/>
      <c r="I200" s="471"/>
      <c r="J200" s="471"/>
      <c r="K200" s="471"/>
      <c r="L200" s="471"/>
      <c r="M200" s="471"/>
      <c r="N200" s="481"/>
    </row>
    <row r="201" spans="1:14" x14ac:dyDescent="0.2">
      <c r="A201" s="316"/>
      <c r="B201" s="317"/>
      <c r="C201" s="476" t="s">
        <v>116</v>
      </c>
      <c r="D201" s="476"/>
      <c r="E201" s="476"/>
      <c r="F201" s="299"/>
      <c r="G201" s="299"/>
      <c r="H201" s="299"/>
      <c r="I201" s="299"/>
      <c r="J201" s="301"/>
      <c r="K201" s="299"/>
      <c r="L201" s="318">
        <v>182.59</v>
      </c>
      <c r="M201" s="312"/>
      <c r="N201" s="319">
        <v>1415</v>
      </c>
    </row>
    <row r="202" spans="1:14" ht="31.9" customHeight="1" x14ac:dyDescent="0.2">
      <c r="A202" s="297" t="s">
        <v>233</v>
      </c>
      <c r="B202" s="298" t="s">
        <v>389</v>
      </c>
      <c r="C202" s="476" t="s">
        <v>390</v>
      </c>
      <c r="D202" s="476"/>
      <c r="E202" s="476"/>
      <c r="F202" s="299" t="s">
        <v>155</v>
      </c>
      <c r="G202" s="299"/>
      <c r="H202" s="299"/>
      <c r="I202" s="327">
        <v>15.0654</v>
      </c>
      <c r="J202" s="318">
        <v>12.12</v>
      </c>
      <c r="K202" s="299"/>
      <c r="L202" s="318">
        <v>182.59</v>
      </c>
      <c r="M202" s="325">
        <v>7.75</v>
      </c>
      <c r="N202" s="319">
        <v>1415</v>
      </c>
    </row>
    <row r="203" spans="1:14" x14ac:dyDescent="0.2">
      <c r="A203" s="316"/>
      <c r="B203" s="317"/>
      <c r="C203" s="471" t="s">
        <v>294</v>
      </c>
      <c r="D203" s="471"/>
      <c r="E203" s="471"/>
      <c r="F203" s="471"/>
      <c r="G203" s="471"/>
      <c r="H203" s="471"/>
      <c r="I203" s="471"/>
      <c r="J203" s="471"/>
      <c r="K203" s="471"/>
      <c r="L203" s="471"/>
      <c r="M203" s="471"/>
      <c r="N203" s="481"/>
    </row>
    <row r="204" spans="1:14" x14ac:dyDescent="0.2">
      <c r="A204" s="316"/>
      <c r="B204" s="317"/>
      <c r="C204" s="476" t="s">
        <v>116</v>
      </c>
      <c r="D204" s="476"/>
      <c r="E204" s="476"/>
      <c r="F204" s="299"/>
      <c r="G204" s="299"/>
      <c r="H204" s="299"/>
      <c r="I204" s="299"/>
      <c r="J204" s="301"/>
      <c r="K204" s="299"/>
      <c r="L204" s="318">
        <v>182.59</v>
      </c>
      <c r="M204" s="312"/>
      <c r="N204" s="319">
        <v>1415</v>
      </c>
    </row>
    <row r="205" spans="1:14" ht="34.15" customHeight="1" x14ac:dyDescent="0.2">
      <c r="A205" s="297" t="s">
        <v>234</v>
      </c>
      <c r="B205" s="298" t="s">
        <v>391</v>
      </c>
      <c r="C205" s="476" t="s">
        <v>392</v>
      </c>
      <c r="D205" s="476"/>
      <c r="E205" s="476"/>
      <c r="F205" s="299" t="s">
        <v>155</v>
      </c>
      <c r="G205" s="299"/>
      <c r="H205" s="299"/>
      <c r="I205" s="327">
        <v>34.055399999999999</v>
      </c>
      <c r="J205" s="318">
        <v>15.41</v>
      </c>
      <c r="K205" s="299"/>
      <c r="L205" s="318">
        <v>524.79</v>
      </c>
      <c r="M205" s="325">
        <v>9.77</v>
      </c>
      <c r="N205" s="319">
        <v>5127</v>
      </c>
    </row>
    <row r="206" spans="1:14" x14ac:dyDescent="0.2">
      <c r="A206" s="316"/>
      <c r="B206" s="317"/>
      <c r="C206" s="471" t="s">
        <v>168</v>
      </c>
      <c r="D206" s="471"/>
      <c r="E206" s="471"/>
      <c r="F206" s="471"/>
      <c r="G206" s="471"/>
      <c r="H206" s="471"/>
      <c r="I206" s="471"/>
      <c r="J206" s="471"/>
      <c r="K206" s="471"/>
      <c r="L206" s="471"/>
      <c r="M206" s="471"/>
      <c r="N206" s="481"/>
    </row>
    <row r="207" spans="1:14" x14ac:dyDescent="0.2">
      <c r="A207" s="322"/>
      <c r="B207" s="284"/>
      <c r="C207" s="471" t="s">
        <v>393</v>
      </c>
      <c r="D207" s="471"/>
      <c r="E207" s="471"/>
      <c r="F207" s="471"/>
      <c r="G207" s="471"/>
      <c r="H207" s="471"/>
      <c r="I207" s="471"/>
      <c r="J207" s="471"/>
      <c r="K207" s="471"/>
      <c r="L207" s="471"/>
      <c r="M207" s="471"/>
      <c r="N207" s="481"/>
    </row>
    <row r="208" spans="1:14" x14ac:dyDescent="0.2">
      <c r="A208" s="316"/>
      <c r="B208" s="317"/>
      <c r="C208" s="476" t="s">
        <v>116</v>
      </c>
      <c r="D208" s="476"/>
      <c r="E208" s="476"/>
      <c r="F208" s="299"/>
      <c r="G208" s="299"/>
      <c r="H208" s="299"/>
      <c r="I208" s="299"/>
      <c r="J208" s="301"/>
      <c r="K208" s="299"/>
      <c r="L208" s="318">
        <v>524.79</v>
      </c>
      <c r="M208" s="312"/>
      <c r="N208" s="319">
        <v>5127</v>
      </c>
    </row>
    <row r="209" spans="1:15" x14ac:dyDescent="0.2">
      <c r="A209" s="332"/>
      <c r="B209" s="317"/>
      <c r="C209" s="317"/>
      <c r="D209" s="317"/>
      <c r="E209" s="317"/>
      <c r="F209" s="333"/>
      <c r="G209" s="333"/>
      <c r="H209" s="333"/>
      <c r="I209" s="333"/>
      <c r="J209" s="334"/>
      <c r="K209" s="333"/>
      <c r="L209" s="334"/>
      <c r="M209" s="305"/>
      <c r="N209" s="334"/>
    </row>
    <row r="210" spans="1:15" x14ac:dyDescent="0.2">
      <c r="A210" s="335"/>
      <c r="B210" s="301"/>
      <c r="C210" s="476" t="s">
        <v>394</v>
      </c>
      <c r="D210" s="476"/>
      <c r="E210" s="476"/>
      <c r="F210" s="476"/>
      <c r="G210" s="476"/>
      <c r="H210" s="476"/>
      <c r="I210" s="476"/>
      <c r="J210" s="476"/>
      <c r="K210" s="476"/>
      <c r="L210" s="336"/>
      <c r="M210" s="337"/>
      <c r="N210" s="338"/>
    </row>
    <row r="211" spans="1:15" x14ac:dyDescent="0.2">
      <c r="A211" s="339"/>
      <c r="B211" s="310"/>
      <c r="C211" s="471" t="s">
        <v>135</v>
      </c>
      <c r="D211" s="471"/>
      <c r="E211" s="471"/>
      <c r="F211" s="471"/>
      <c r="G211" s="471"/>
      <c r="H211" s="471"/>
      <c r="I211" s="471"/>
      <c r="J211" s="471"/>
      <c r="K211" s="471"/>
      <c r="L211" s="344">
        <v>965.17</v>
      </c>
      <c r="M211" s="341"/>
      <c r="N211" s="342">
        <v>8540</v>
      </c>
      <c r="O211" s="255"/>
    </row>
    <row r="212" spans="1:15" x14ac:dyDescent="0.2">
      <c r="A212" s="339"/>
      <c r="B212" s="310"/>
      <c r="C212" s="471" t="s">
        <v>136</v>
      </c>
      <c r="D212" s="471"/>
      <c r="E212" s="471"/>
      <c r="F212" s="471"/>
      <c r="G212" s="471"/>
      <c r="H212" s="471"/>
      <c r="I212" s="471"/>
      <c r="J212" s="471"/>
      <c r="K212" s="471"/>
      <c r="L212" s="278"/>
      <c r="M212" s="341"/>
      <c r="N212" s="343"/>
      <c r="O212" s="255"/>
    </row>
    <row r="213" spans="1:15" x14ac:dyDescent="0.2">
      <c r="A213" s="339"/>
      <c r="B213" s="310"/>
      <c r="C213" s="471" t="s">
        <v>170</v>
      </c>
      <c r="D213" s="471"/>
      <c r="E213" s="471"/>
      <c r="F213" s="471"/>
      <c r="G213" s="471"/>
      <c r="H213" s="471"/>
      <c r="I213" s="471"/>
      <c r="J213" s="471"/>
      <c r="K213" s="471"/>
      <c r="L213" s="344">
        <v>965.17</v>
      </c>
      <c r="M213" s="341"/>
      <c r="N213" s="342">
        <v>8540</v>
      </c>
      <c r="O213" s="255"/>
    </row>
    <row r="214" spans="1:15" x14ac:dyDescent="0.2">
      <c r="A214" s="339"/>
      <c r="B214" s="310"/>
      <c r="C214" s="471" t="s">
        <v>140</v>
      </c>
      <c r="D214" s="471"/>
      <c r="E214" s="471"/>
      <c r="F214" s="471"/>
      <c r="G214" s="471"/>
      <c r="H214" s="471"/>
      <c r="I214" s="471"/>
      <c r="J214" s="471"/>
      <c r="K214" s="471"/>
      <c r="L214" s="344">
        <v>965.17</v>
      </c>
      <c r="M214" s="341"/>
      <c r="N214" s="342">
        <v>8540</v>
      </c>
      <c r="O214" s="255"/>
    </row>
    <row r="215" spans="1:15" x14ac:dyDescent="0.2">
      <c r="A215" s="339"/>
      <c r="B215" s="310"/>
      <c r="C215" s="471" t="s">
        <v>171</v>
      </c>
      <c r="D215" s="471"/>
      <c r="E215" s="471"/>
      <c r="F215" s="471"/>
      <c r="G215" s="471"/>
      <c r="H215" s="471"/>
      <c r="I215" s="471"/>
      <c r="J215" s="471"/>
      <c r="K215" s="471"/>
      <c r="L215" s="344">
        <v>440.38</v>
      </c>
      <c r="M215" s="341"/>
      <c r="N215" s="342">
        <v>3413</v>
      </c>
      <c r="O215" s="255"/>
    </row>
    <row r="216" spans="1:15" x14ac:dyDescent="0.2">
      <c r="A216" s="339"/>
      <c r="B216" s="310"/>
      <c r="C216" s="471" t="s">
        <v>172</v>
      </c>
      <c r="D216" s="471"/>
      <c r="E216" s="471"/>
      <c r="F216" s="471"/>
      <c r="G216" s="471"/>
      <c r="H216" s="471"/>
      <c r="I216" s="471"/>
      <c r="J216" s="471"/>
      <c r="K216" s="471"/>
      <c r="L216" s="278"/>
      <c r="M216" s="341"/>
      <c r="N216" s="343"/>
      <c r="O216" s="255"/>
    </row>
    <row r="217" spans="1:15" x14ac:dyDescent="0.2">
      <c r="A217" s="339"/>
      <c r="B217" s="310"/>
      <c r="C217" s="471" t="s">
        <v>174</v>
      </c>
      <c r="D217" s="471"/>
      <c r="E217" s="471"/>
      <c r="F217" s="471"/>
      <c r="G217" s="471"/>
      <c r="H217" s="471"/>
      <c r="I217" s="471"/>
      <c r="J217" s="471"/>
      <c r="K217" s="471"/>
      <c r="L217" s="344">
        <v>440.38</v>
      </c>
      <c r="M217" s="341"/>
      <c r="N217" s="342">
        <v>3413</v>
      </c>
      <c r="O217" s="255"/>
    </row>
    <row r="218" spans="1:15" x14ac:dyDescent="0.2">
      <c r="A218" s="339"/>
      <c r="B218" s="310"/>
      <c r="C218" s="471" t="s">
        <v>175</v>
      </c>
      <c r="D218" s="471"/>
      <c r="E218" s="471"/>
      <c r="F218" s="471"/>
      <c r="G218" s="471"/>
      <c r="H218" s="471"/>
      <c r="I218" s="471"/>
      <c r="J218" s="471"/>
      <c r="K218" s="471"/>
      <c r="L218" s="344">
        <v>524.79</v>
      </c>
      <c r="M218" s="341"/>
      <c r="N218" s="342">
        <v>5127</v>
      </c>
      <c r="O218" s="255"/>
    </row>
    <row r="219" spans="1:15" x14ac:dyDescent="0.2">
      <c r="A219" s="339"/>
      <c r="B219" s="334"/>
      <c r="C219" s="485" t="s">
        <v>395</v>
      </c>
      <c r="D219" s="485"/>
      <c r="E219" s="485"/>
      <c r="F219" s="485"/>
      <c r="G219" s="485"/>
      <c r="H219" s="485"/>
      <c r="I219" s="485"/>
      <c r="J219" s="485"/>
      <c r="K219" s="485"/>
      <c r="L219" s="348">
        <v>965.17</v>
      </c>
      <c r="M219" s="283"/>
      <c r="N219" s="347">
        <v>8540</v>
      </c>
      <c r="O219" s="255"/>
    </row>
    <row r="220" spans="1:15" x14ac:dyDescent="0.2">
      <c r="A220" s="255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  <c r="O220" s="255"/>
    </row>
    <row r="221" spans="1:15" x14ac:dyDescent="0.2">
      <c r="A221" s="335"/>
      <c r="B221" s="301"/>
      <c r="C221" s="476" t="s">
        <v>177</v>
      </c>
      <c r="D221" s="476"/>
      <c r="E221" s="476"/>
      <c r="F221" s="476"/>
      <c r="G221" s="476"/>
      <c r="H221" s="476"/>
      <c r="I221" s="476"/>
      <c r="J221" s="476"/>
      <c r="K221" s="476"/>
      <c r="L221" s="336"/>
      <c r="M221" s="337"/>
      <c r="N221" s="338"/>
      <c r="O221" s="255"/>
    </row>
    <row r="222" spans="1:15" x14ac:dyDescent="0.2">
      <c r="A222" s="339"/>
      <c r="B222" s="310"/>
      <c r="C222" s="471" t="s">
        <v>135</v>
      </c>
      <c r="D222" s="471"/>
      <c r="E222" s="471"/>
      <c r="F222" s="471"/>
      <c r="G222" s="471"/>
      <c r="H222" s="471"/>
      <c r="I222" s="471"/>
      <c r="J222" s="471"/>
      <c r="K222" s="471"/>
      <c r="L222" s="340">
        <v>2590.89</v>
      </c>
      <c r="M222" s="341"/>
      <c r="N222" s="342">
        <v>33387</v>
      </c>
      <c r="O222" s="257"/>
    </row>
    <row r="223" spans="1:15" x14ac:dyDescent="0.2">
      <c r="A223" s="339"/>
      <c r="B223" s="310"/>
      <c r="C223" s="471" t="s">
        <v>136</v>
      </c>
      <c r="D223" s="471"/>
      <c r="E223" s="471"/>
      <c r="F223" s="471"/>
      <c r="G223" s="471"/>
      <c r="H223" s="471"/>
      <c r="I223" s="471"/>
      <c r="J223" s="471"/>
      <c r="K223" s="471"/>
      <c r="L223" s="278"/>
      <c r="M223" s="341"/>
      <c r="N223" s="343"/>
      <c r="O223" s="257"/>
    </row>
    <row r="224" spans="1:15" x14ac:dyDescent="0.2">
      <c r="A224" s="339"/>
      <c r="B224" s="310"/>
      <c r="C224" s="471" t="s">
        <v>137</v>
      </c>
      <c r="D224" s="471"/>
      <c r="E224" s="471"/>
      <c r="F224" s="471"/>
      <c r="G224" s="471"/>
      <c r="H224" s="471"/>
      <c r="I224" s="471"/>
      <c r="J224" s="471"/>
      <c r="K224" s="471"/>
      <c r="L224" s="344">
        <v>667.29</v>
      </c>
      <c r="M224" s="341"/>
      <c r="N224" s="342">
        <v>15500</v>
      </c>
      <c r="O224" s="257"/>
    </row>
    <row r="225" spans="1:15" x14ac:dyDescent="0.2">
      <c r="A225" s="339"/>
      <c r="B225" s="310"/>
      <c r="C225" s="471" t="s">
        <v>138</v>
      </c>
      <c r="D225" s="471"/>
      <c r="E225" s="471"/>
      <c r="F225" s="471"/>
      <c r="G225" s="471"/>
      <c r="H225" s="471"/>
      <c r="I225" s="471"/>
      <c r="J225" s="471"/>
      <c r="K225" s="471"/>
      <c r="L225" s="344">
        <v>801.12</v>
      </c>
      <c r="M225" s="341"/>
      <c r="N225" s="342">
        <v>7979</v>
      </c>
      <c r="O225" s="257"/>
    </row>
    <row r="226" spans="1:15" x14ac:dyDescent="0.2">
      <c r="A226" s="339"/>
      <c r="B226" s="310"/>
      <c r="C226" s="471" t="s">
        <v>139</v>
      </c>
      <c r="D226" s="471"/>
      <c r="E226" s="471"/>
      <c r="F226" s="471"/>
      <c r="G226" s="471"/>
      <c r="H226" s="471"/>
      <c r="I226" s="471"/>
      <c r="J226" s="471"/>
      <c r="K226" s="471"/>
      <c r="L226" s="344">
        <v>81.88</v>
      </c>
      <c r="M226" s="341"/>
      <c r="N226" s="342">
        <v>1902</v>
      </c>
      <c r="O226" s="257"/>
    </row>
    <row r="227" spans="1:15" x14ac:dyDescent="0.2">
      <c r="A227" s="339"/>
      <c r="B227" s="310"/>
      <c r="C227" s="471" t="s">
        <v>170</v>
      </c>
      <c r="D227" s="471"/>
      <c r="E227" s="471"/>
      <c r="F227" s="471"/>
      <c r="G227" s="471"/>
      <c r="H227" s="471"/>
      <c r="I227" s="471"/>
      <c r="J227" s="471"/>
      <c r="K227" s="471"/>
      <c r="L227" s="340">
        <v>1122.48</v>
      </c>
      <c r="M227" s="341"/>
      <c r="N227" s="342">
        <v>9908</v>
      </c>
      <c r="O227" s="257"/>
    </row>
    <row r="228" spans="1:15" x14ac:dyDescent="0.2">
      <c r="A228" s="339"/>
      <c r="B228" s="310"/>
      <c r="C228" s="471" t="s">
        <v>140</v>
      </c>
      <c r="D228" s="471"/>
      <c r="E228" s="471"/>
      <c r="F228" s="471"/>
      <c r="G228" s="471"/>
      <c r="H228" s="471"/>
      <c r="I228" s="471"/>
      <c r="J228" s="471"/>
      <c r="K228" s="471"/>
      <c r="L228" s="340">
        <v>2462.48</v>
      </c>
      <c r="M228" s="341"/>
      <c r="N228" s="342">
        <v>36482</v>
      </c>
      <c r="O228" s="257"/>
    </row>
    <row r="229" spans="1:15" x14ac:dyDescent="0.2">
      <c r="A229" s="339"/>
      <c r="B229" s="310"/>
      <c r="C229" s="471" t="s">
        <v>171</v>
      </c>
      <c r="D229" s="471"/>
      <c r="E229" s="471"/>
      <c r="F229" s="471"/>
      <c r="G229" s="471"/>
      <c r="H229" s="471"/>
      <c r="I229" s="471"/>
      <c r="J229" s="471"/>
      <c r="K229" s="471"/>
      <c r="L229" s="340">
        <v>1863.74</v>
      </c>
      <c r="M229" s="341"/>
      <c r="N229" s="342">
        <v>30633</v>
      </c>
      <c r="O229" s="257"/>
    </row>
    <row r="230" spans="1:15" x14ac:dyDescent="0.2">
      <c r="A230" s="339"/>
      <c r="B230" s="310"/>
      <c r="C230" s="471" t="s">
        <v>172</v>
      </c>
      <c r="D230" s="471"/>
      <c r="E230" s="471"/>
      <c r="F230" s="471"/>
      <c r="G230" s="471"/>
      <c r="H230" s="471"/>
      <c r="I230" s="471"/>
      <c r="J230" s="471"/>
      <c r="K230" s="471"/>
      <c r="L230" s="278"/>
      <c r="M230" s="341"/>
      <c r="N230" s="343"/>
      <c r="O230" s="257"/>
    </row>
    <row r="231" spans="1:15" x14ac:dyDescent="0.2">
      <c r="A231" s="339"/>
      <c r="B231" s="310"/>
      <c r="C231" s="471" t="s">
        <v>178</v>
      </c>
      <c r="D231" s="471"/>
      <c r="E231" s="471"/>
      <c r="F231" s="471"/>
      <c r="G231" s="471"/>
      <c r="H231" s="471"/>
      <c r="I231" s="471"/>
      <c r="J231" s="471"/>
      <c r="K231" s="471"/>
      <c r="L231" s="344">
        <v>410.67</v>
      </c>
      <c r="M231" s="341"/>
      <c r="N231" s="342">
        <v>9539</v>
      </c>
      <c r="O231" s="257"/>
    </row>
    <row r="232" spans="1:15" x14ac:dyDescent="0.2">
      <c r="A232" s="339"/>
      <c r="B232" s="310"/>
      <c r="C232" s="471" t="s">
        <v>173</v>
      </c>
      <c r="D232" s="471"/>
      <c r="E232" s="471"/>
      <c r="F232" s="471"/>
      <c r="G232" s="471"/>
      <c r="H232" s="471"/>
      <c r="I232" s="471"/>
      <c r="J232" s="471"/>
      <c r="K232" s="471"/>
      <c r="L232" s="344">
        <v>342.99</v>
      </c>
      <c r="M232" s="341"/>
      <c r="N232" s="342">
        <v>3416</v>
      </c>
      <c r="O232" s="257"/>
    </row>
    <row r="233" spans="1:15" x14ac:dyDescent="0.2">
      <c r="A233" s="339"/>
      <c r="B233" s="310"/>
      <c r="C233" s="471" t="s">
        <v>179</v>
      </c>
      <c r="D233" s="471"/>
      <c r="E233" s="471"/>
      <c r="F233" s="471"/>
      <c r="G233" s="471"/>
      <c r="H233" s="471"/>
      <c r="I233" s="471"/>
      <c r="J233" s="471"/>
      <c r="K233" s="471"/>
      <c r="L233" s="344">
        <v>36.31</v>
      </c>
      <c r="M233" s="341"/>
      <c r="N233" s="345">
        <v>844</v>
      </c>
      <c r="O233" s="257"/>
    </row>
    <row r="234" spans="1:15" x14ac:dyDescent="0.2">
      <c r="A234" s="339"/>
      <c r="B234" s="310"/>
      <c r="C234" s="471" t="s">
        <v>174</v>
      </c>
      <c r="D234" s="471"/>
      <c r="E234" s="471"/>
      <c r="F234" s="471"/>
      <c r="G234" s="471"/>
      <c r="H234" s="471"/>
      <c r="I234" s="471"/>
      <c r="J234" s="471"/>
      <c r="K234" s="471"/>
      <c r="L234" s="344">
        <v>523.74</v>
      </c>
      <c r="M234" s="341"/>
      <c r="N234" s="342">
        <v>4059</v>
      </c>
      <c r="O234" s="257"/>
    </row>
    <row r="235" spans="1:15" x14ac:dyDescent="0.2">
      <c r="A235" s="339"/>
      <c r="B235" s="310"/>
      <c r="C235" s="471" t="s">
        <v>180</v>
      </c>
      <c r="D235" s="471"/>
      <c r="E235" s="471"/>
      <c r="F235" s="471"/>
      <c r="G235" s="471"/>
      <c r="H235" s="471"/>
      <c r="I235" s="471"/>
      <c r="J235" s="471"/>
      <c r="K235" s="471"/>
      <c r="L235" s="344">
        <v>413.01</v>
      </c>
      <c r="M235" s="341"/>
      <c r="N235" s="342">
        <v>9593</v>
      </c>
      <c r="O235" s="257"/>
    </row>
    <row r="236" spans="1:15" x14ac:dyDescent="0.2">
      <c r="A236" s="339"/>
      <c r="B236" s="310"/>
      <c r="C236" s="471" t="s">
        <v>181</v>
      </c>
      <c r="D236" s="471"/>
      <c r="E236" s="471"/>
      <c r="F236" s="471"/>
      <c r="G236" s="471"/>
      <c r="H236" s="471"/>
      <c r="I236" s="471"/>
      <c r="J236" s="471"/>
      <c r="K236" s="471"/>
      <c r="L236" s="344">
        <v>173.33</v>
      </c>
      <c r="M236" s="341"/>
      <c r="N236" s="342">
        <v>4026</v>
      </c>
      <c r="O236" s="257"/>
    </row>
    <row r="237" spans="1:15" x14ac:dyDescent="0.2">
      <c r="A237" s="339"/>
      <c r="B237" s="310"/>
      <c r="C237" s="471" t="s">
        <v>175</v>
      </c>
      <c r="D237" s="471"/>
      <c r="E237" s="471"/>
      <c r="F237" s="471"/>
      <c r="G237" s="471"/>
      <c r="H237" s="471"/>
      <c r="I237" s="471"/>
      <c r="J237" s="471"/>
      <c r="K237" s="471"/>
      <c r="L237" s="344">
        <v>598.74</v>
      </c>
      <c r="M237" s="341"/>
      <c r="N237" s="342">
        <v>5849</v>
      </c>
      <c r="O237" s="257"/>
    </row>
    <row r="238" spans="1:15" x14ac:dyDescent="0.2">
      <c r="A238" s="339"/>
      <c r="B238" s="310"/>
      <c r="C238" s="471" t="s">
        <v>146</v>
      </c>
      <c r="D238" s="471"/>
      <c r="E238" s="471"/>
      <c r="F238" s="471"/>
      <c r="G238" s="471"/>
      <c r="H238" s="471"/>
      <c r="I238" s="471"/>
      <c r="J238" s="471"/>
      <c r="K238" s="471"/>
      <c r="L238" s="340">
        <v>1161.99</v>
      </c>
      <c r="M238" s="341"/>
      <c r="N238" s="342">
        <v>20913</v>
      </c>
      <c r="O238" s="257"/>
    </row>
    <row r="239" spans="1:15" x14ac:dyDescent="0.2">
      <c r="A239" s="339"/>
      <c r="B239" s="310"/>
      <c r="C239" s="471" t="s">
        <v>136</v>
      </c>
      <c r="D239" s="471"/>
      <c r="E239" s="471"/>
      <c r="F239" s="471"/>
      <c r="G239" s="471"/>
      <c r="H239" s="471"/>
      <c r="I239" s="471"/>
      <c r="J239" s="471"/>
      <c r="K239" s="471"/>
      <c r="L239" s="278"/>
      <c r="M239" s="341"/>
      <c r="N239" s="343"/>
      <c r="O239" s="257"/>
    </row>
    <row r="240" spans="1:15" x14ac:dyDescent="0.2">
      <c r="A240" s="339"/>
      <c r="B240" s="310"/>
      <c r="C240" s="471" t="s">
        <v>141</v>
      </c>
      <c r="D240" s="471"/>
      <c r="E240" s="471"/>
      <c r="F240" s="471"/>
      <c r="G240" s="471"/>
      <c r="H240" s="471"/>
      <c r="I240" s="471"/>
      <c r="J240" s="471"/>
      <c r="K240" s="471"/>
      <c r="L240" s="344">
        <v>256.62</v>
      </c>
      <c r="M240" s="341"/>
      <c r="N240" s="342">
        <v>5961</v>
      </c>
      <c r="O240" s="257"/>
    </row>
    <row r="241" spans="1:16" x14ac:dyDescent="0.2">
      <c r="A241" s="339"/>
      <c r="B241" s="310"/>
      <c r="C241" s="471" t="s">
        <v>142</v>
      </c>
      <c r="D241" s="471"/>
      <c r="E241" s="471"/>
      <c r="F241" s="471"/>
      <c r="G241" s="471"/>
      <c r="H241" s="471"/>
      <c r="I241" s="471"/>
      <c r="J241" s="471"/>
      <c r="K241" s="471"/>
      <c r="L241" s="344">
        <v>458.13</v>
      </c>
      <c r="M241" s="341"/>
      <c r="N241" s="342">
        <v>4563</v>
      </c>
      <c r="O241" s="257"/>
    </row>
    <row r="242" spans="1:16" x14ac:dyDescent="0.2">
      <c r="A242" s="339"/>
      <c r="B242" s="310"/>
      <c r="C242" s="471" t="s">
        <v>143</v>
      </c>
      <c r="D242" s="471"/>
      <c r="E242" s="471"/>
      <c r="F242" s="471"/>
      <c r="G242" s="471"/>
      <c r="H242" s="471"/>
      <c r="I242" s="471"/>
      <c r="J242" s="471"/>
      <c r="K242" s="471"/>
      <c r="L242" s="344">
        <v>45.57</v>
      </c>
      <c r="M242" s="341"/>
      <c r="N242" s="342">
        <v>1058</v>
      </c>
      <c r="O242" s="257"/>
    </row>
    <row r="243" spans="1:16" x14ac:dyDescent="0.2">
      <c r="A243" s="339"/>
      <c r="B243" s="310"/>
      <c r="C243" s="471" t="s">
        <v>144</v>
      </c>
      <c r="D243" s="471"/>
      <c r="E243" s="471"/>
      <c r="F243" s="471"/>
      <c r="G243" s="471"/>
      <c r="H243" s="471"/>
      <c r="I243" s="471"/>
      <c r="J243" s="471"/>
      <c r="K243" s="471"/>
      <c r="L243" s="344">
        <v>293.12</v>
      </c>
      <c r="M243" s="341"/>
      <c r="N243" s="342">
        <v>6809</v>
      </c>
      <c r="O243" s="257"/>
      <c r="P243" s="255"/>
    </row>
    <row r="244" spans="1:16" x14ac:dyDescent="0.2">
      <c r="A244" s="339"/>
      <c r="B244" s="310"/>
      <c r="C244" s="471" t="s">
        <v>145</v>
      </c>
      <c r="D244" s="471"/>
      <c r="E244" s="471"/>
      <c r="F244" s="471"/>
      <c r="G244" s="471"/>
      <c r="H244" s="471"/>
      <c r="I244" s="471"/>
      <c r="J244" s="471"/>
      <c r="K244" s="471"/>
      <c r="L244" s="344">
        <v>154.12</v>
      </c>
      <c r="M244" s="341"/>
      <c r="N244" s="342">
        <v>3580</v>
      </c>
      <c r="O244" s="257"/>
      <c r="P244" s="255"/>
    </row>
    <row r="245" spans="1:16" x14ac:dyDescent="0.2">
      <c r="A245" s="339"/>
      <c r="B245" s="310"/>
      <c r="C245" s="471" t="s">
        <v>147</v>
      </c>
      <c r="D245" s="471"/>
      <c r="E245" s="471"/>
      <c r="F245" s="471"/>
      <c r="G245" s="471"/>
      <c r="H245" s="471"/>
      <c r="I245" s="471"/>
      <c r="J245" s="471"/>
      <c r="K245" s="471"/>
      <c r="L245" s="344">
        <v>749.17</v>
      </c>
      <c r="M245" s="341"/>
      <c r="N245" s="342">
        <v>17402</v>
      </c>
      <c r="O245" s="257"/>
      <c r="P245" s="255"/>
    </row>
    <row r="246" spans="1:16" x14ac:dyDescent="0.2">
      <c r="A246" s="339"/>
      <c r="B246" s="310"/>
      <c r="C246" s="471" t="s">
        <v>148</v>
      </c>
      <c r="D246" s="471"/>
      <c r="E246" s="471"/>
      <c r="F246" s="471"/>
      <c r="G246" s="471"/>
      <c r="H246" s="471"/>
      <c r="I246" s="471"/>
      <c r="J246" s="471"/>
      <c r="K246" s="471"/>
      <c r="L246" s="344">
        <v>706.13</v>
      </c>
      <c r="M246" s="341"/>
      <c r="N246" s="342">
        <v>16402</v>
      </c>
      <c r="O246" s="257"/>
      <c r="P246" s="255"/>
    </row>
    <row r="247" spans="1:16" x14ac:dyDescent="0.2">
      <c r="A247" s="339"/>
      <c r="B247" s="310"/>
      <c r="C247" s="471" t="s">
        <v>149</v>
      </c>
      <c r="D247" s="471"/>
      <c r="E247" s="471"/>
      <c r="F247" s="471"/>
      <c r="G247" s="471"/>
      <c r="H247" s="471"/>
      <c r="I247" s="471"/>
      <c r="J247" s="471"/>
      <c r="K247" s="471"/>
      <c r="L247" s="344">
        <v>327.45</v>
      </c>
      <c r="M247" s="341"/>
      <c r="N247" s="342">
        <v>7606</v>
      </c>
      <c r="O247" s="257"/>
      <c r="P247" s="255"/>
    </row>
    <row r="248" spans="1:16" x14ac:dyDescent="0.2">
      <c r="A248" s="339"/>
      <c r="B248" s="334"/>
      <c r="C248" s="485" t="s">
        <v>182</v>
      </c>
      <c r="D248" s="485"/>
      <c r="E248" s="485"/>
      <c r="F248" s="485"/>
      <c r="G248" s="485"/>
      <c r="H248" s="485"/>
      <c r="I248" s="485"/>
      <c r="J248" s="485"/>
      <c r="K248" s="485"/>
      <c r="L248" s="346">
        <v>3624.47</v>
      </c>
      <c r="M248" s="283"/>
      <c r="N248" s="347">
        <v>57395</v>
      </c>
      <c r="O248" s="255"/>
      <c r="P248" s="296"/>
    </row>
    <row r="249" spans="1:16" ht="22.9" customHeight="1" x14ac:dyDescent="0.2">
      <c r="A249" s="279"/>
      <c r="B249" s="280"/>
      <c r="C249" s="280"/>
      <c r="D249" s="280"/>
      <c r="E249" s="280"/>
      <c r="F249" s="280"/>
      <c r="G249" s="280"/>
      <c r="H249" s="280"/>
      <c r="I249" s="280"/>
      <c r="J249" s="280"/>
      <c r="K249" s="280"/>
      <c r="L249" s="280"/>
      <c r="M249" s="280"/>
      <c r="N249" s="280"/>
    </row>
    <row r="250" spans="1:16" x14ac:dyDescent="0.2">
      <c r="A250" s="256"/>
      <c r="B250" s="278" t="s">
        <v>183</v>
      </c>
      <c r="C250" s="546" t="s">
        <v>511</v>
      </c>
      <c r="D250" s="490"/>
      <c r="E250" s="490"/>
      <c r="F250" s="490"/>
      <c r="G250" s="490"/>
      <c r="H250" s="490"/>
      <c r="I250" s="490"/>
      <c r="J250" s="490"/>
      <c r="K250" s="490"/>
      <c r="L250" s="490"/>
      <c r="M250" s="255"/>
      <c r="N250" s="255"/>
    </row>
    <row r="251" spans="1:16" x14ac:dyDescent="0.2">
      <c r="A251" s="256"/>
      <c r="B251" s="258"/>
      <c r="C251" s="489" t="s">
        <v>184</v>
      </c>
      <c r="D251" s="489"/>
      <c r="E251" s="489"/>
      <c r="F251" s="489"/>
      <c r="G251" s="489"/>
      <c r="H251" s="489"/>
      <c r="I251" s="489"/>
      <c r="J251" s="489"/>
      <c r="K251" s="489"/>
      <c r="L251" s="489"/>
      <c r="M251" s="255"/>
      <c r="N251" s="255"/>
    </row>
    <row r="252" spans="1:16" x14ac:dyDescent="0.2">
      <c r="A252" s="256"/>
      <c r="B252" s="278" t="s">
        <v>185</v>
      </c>
      <c r="C252" s="546" t="s">
        <v>512</v>
      </c>
      <c r="D252" s="490"/>
      <c r="E252" s="490"/>
      <c r="F252" s="490"/>
      <c r="G252" s="490"/>
      <c r="H252" s="490"/>
      <c r="I252" s="490"/>
      <c r="J252" s="490"/>
      <c r="K252" s="490"/>
      <c r="L252" s="490"/>
      <c r="M252" s="255"/>
      <c r="N252" s="255"/>
    </row>
    <row r="253" spans="1:16" x14ac:dyDescent="0.2">
      <c r="A253" s="256"/>
      <c r="B253" s="255"/>
      <c r="C253" s="489" t="s">
        <v>184</v>
      </c>
      <c r="D253" s="489"/>
      <c r="E253" s="489"/>
      <c r="F253" s="489"/>
      <c r="G253" s="489"/>
      <c r="H253" s="489"/>
      <c r="I253" s="489"/>
      <c r="J253" s="489"/>
      <c r="K253" s="489"/>
      <c r="L253" s="489"/>
      <c r="M253" s="255"/>
      <c r="N253" s="255"/>
    </row>
    <row r="255" spans="1:16" x14ac:dyDescent="0.2">
      <c r="A255" s="255"/>
      <c r="B255" s="281"/>
      <c r="C255" s="255"/>
      <c r="D255" s="281"/>
      <c r="E255" s="255"/>
      <c r="F255" s="281"/>
      <c r="G255" s="255"/>
      <c r="H255" s="255"/>
      <c r="I255" s="255"/>
      <c r="J255" s="255"/>
      <c r="K255" s="255"/>
      <c r="L255" s="255"/>
      <c r="M255" s="255"/>
      <c r="N255" s="255"/>
    </row>
  </sheetData>
  <mergeCells count="238">
    <mergeCell ref="A22:N22"/>
    <mergeCell ref="D12:N12"/>
    <mergeCell ref="A18:N18"/>
    <mergeCell ref="K4:N4"/>
    <mergeCell ref="A4:C4"/>
    <mergeCell ref="A7:D7"/>
    <mergeCell ref="J7:N7"/>
    <mergeCell ref="A8:D8"/>
    <mergeCell ref="J8:N8"/>
    <mergeCell ref="A16:N16"/>
    <mergeCell ref="A19:N19"/>
    <mergeCell ref="A20:N20"/>
    <mergeCell ref="A15:R15"/>
    <mergeCell ref="J6:N6"/>
    <mergeCell ref="J10:N10"/>
    <mergeCell ref="C77:E77"/>
    <mergeCell ref="C78:E78"/>
    <mergeCell ref="C79:N79"/>
    <mergeCell ref="C80:N80"/>
    <mergeCell ref="C81:E81"/>
    <mergeCell ref="A41:N41"/>
    <mergeCell ref="N37:N39"/>
    <mergeCell ref="J37:L38"/>
    <mergeCell ref="C40:E40"/>
    <mergeCell ref="C72:E72"/>
    <mergeCell ref="C73:E73"/>
    <mergeCell ref="C74:E74"/>
    <mergeCell ref="C75:E75"/>
    <mergeCell ref="C76:E76"/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  <mergeCell ref="C66:N66"/>
    <mergeCell ref="C87:E87"/>
    <mergeCell ref="C88:E88"/>
    <mergeCell ref="C89:E89"/>
    <mergeCell ref="C90:E90"/>
    <mergeCell ref="C91:E91"/>
    <mergeCell ref="C82:E82"/>
    <mergeCell ref="C83:E83"/>
    <mergeCell ref="C84:E84"/>
    <mergeCell ref="C85:E85"/>
    <mergeCell ref="C86:E86"/>
    <mergeCell ref="C219:K219"/>
    <mergeCell ref="C210:K210"/>
    <mergeCell ref="C211:K211"/>
    <mergeCell ref="C212:K212"/>
    <mergeCell ref="C213:K213"/>
    <mergeCell ref="C214:K214"/>
    <mergeCell ref="C253:L253"/>
    <mergeCell ref="C250:L250"/>
    <mergeCell ref="C204:E204"/>
    <mergeCell ref="C205:E205"/>
    <mergeCell ref="C206:N206"/>
    <mergeCell ref="C207:N207"/>
    <mergeCell ref="C208:E208"/>
    <mergeCell ref="C252:L252"/>
    <mergeCell ref="C251:L251"/>
    <mergeCell ref="C227:K227"/>
    <mergeCell ref="C228:K228"/>
    <mergeCell ref="C229:K229"/>
    <mergeCell ref="C230:K230"/>
    <mergeCell ref="C221:K221"/>
    <mergeCell ref="C222:K222"/>
    <mergeCell ref="C223:K223"/>
    <mergeCell ref="C224:K224"/>
    <mergeCell ref="C225:K225"/>
    <mergeCell ref="C156:E156"/>
    <mergeCell ref="C157:N157"/>
    <mergeCell ref="A148:N148"/>
    <mergeCell ref="C149:E149"/>
    <mergeCell ref="C150:N150"/>
    <mergeCell ref="C151:N151"/>
    <mergeCell ref="C152:E152"/>
    <mergeCell ref="C217:K217"/>
    <mergeCell ref="C218:K218"/>
    <mergeCell ref="C199:N199"/>
    <mergeCell ref="C200:N200"/>
    <mergeCell ref="C201:E201"/>
    <mergeCell ref="C202:E202"/>
    <mergeCell ref="C203:N203"/>
    <mergeCell ref="C194:E194"/>
    <mergeCell ref="C195:E195"/>
    <mergeCell ref="C196:N196"/>
    <mergeCell ref="C197:E197"/>
    <mergeCell ref="C198:E198"/>
    <mergeCell ref="C189:K189"/>
    <mergeCell ref="A190:N190"/>
    <mergeCell ref="C191:E191"/>
    <mergeCell ref="C192:N192"/>
    <mergeCell ref="C193:N193"/>
    <mergeCell ref="C147:K147"/>
    <mergeCell ref="C138:K138"/>
    <mergeCell ref="C139:K139"/>
    <mergeCell ref="C140:K140"/>
    <mergeCell ref="C141:K141"/>
    <mergeCell ref="C142:K142"/>
    <mergeCell ref="C153:E153"/>
    <mergeCell ref="C154:N154"/>
    <mergeCell ref="C155:E155"/>
    <mergeCell ref="C137:K137"/>
    <mergeCell ref="C128:K128"/>
    <mergeCell ref="C129:K129"/>
    <mergeCell ref="C130:K130"/>
    <mergeCell ref="C131:K131"/>
    <mergeCell ref="C143:K143"/>
    <mergeCell ref="C144:K144"/>
    <mergeCell ref="C145:K145"/>
    <mergeCell ref="C146:K146"/>
    <mergeCell ref="C112:N112"/>
    <mergeCell ref="C113:E113"/>
    <mergeCell ref="C114:E114"/>
    <mergeCell ref="C115:E115"/>
    <mergeCell ref="C116:E116"/>
    <mergeCell ref="C133:K133"/>
    <mergeCell ref="C134:K134"/>
    <mergeCell ref="C135:K135"/>
    <mergeCell ref="C136:K136"/>
    <mergeCell ref="C132:K132"/>
    <mergeCell ref="C122:E122"/>
    <mergeCell ref="C124:K124"/>
    <mergeCell ref="C125:K125"/>
    <mergeCell ref="C126:K126"/>
    <mergeCell ref="C127:K127"/>
    <mergeCell ref="C117:E117"/>
    <mergeCell ref="C118:E118"/>
    <mergeCell ref="C119:E119"/>
    <mergeCell ref="C120:E120"/>
    <mergeCell ref="C121:E121"/>
    <mergeCell ref="C107:E107"/>
    <mergeCell ref="C108:E108"/>
    <mergeCell ref="C109:E109"/>
    <mergeCell ref="C110:E110"/>
    <mergeCell ref="C111:E111"/>
    <mergeCell ref="C102:E102"/>
    <mergeCell ref="C103:E103"/>
    <mergeCell ref="C104:E104"/>
    <mergeCell ref="C105:E105"/>
    <mergeCell ref="C106:E106"/>
    <mergeCell ref="A23:N23"/>
    <mergeCell ref="B25:F25"/>
    <mergeCell ref="B26:F26"/>
    <mergeCell ref="C246:K246"/>
    <mergeCell ref="C247:K247"/>
    <mergeCell ref="C248:K248"/>
    <mergeCell ref="C241:K241"/>
    <mergeCell ref="C242:K242"/>
    <mergeCell ref="C243:K243"/>
    <mergeCell ref="C244:K244"/>
    <mergeCell ref="C245:K245"/>
    <mergeCell ref="C236:K236"/>
    <mergeCell ref="C237:K237"/>
    <mergeCell ref="C238:K238"/>
    <mergeCell ref="C239:K239"/>
    <mergeCell ref="C240:K240"/>
    <mergeCell ref="C231:K231"/>
    <mergeCell ref="C232:K232"/>
    <mergeCell ref="C233:K233"/>
    <mergeCell ref="C234:K234"/>
    <mergeCell ref="C235:K235"/>
    <mergeCell ref="C226:K226"/>
    <mergeCell ref="C215:K215"/>
    <mergeCell ref="C216:K216"/>
    <mergeCell ref="C188:K188"/>
    <mergeCell ref="C179:K179"/>
    <mergeCell ref="C180:K180"/>
    <mergeCell ref="C181:K181"/>
    <mergeCell ref="C182:K182"/>
    <mergeCell ref="C183:K183"/>
    <mergeCell ref="C173:E173"/>
    <mergeCell ref="C174:N174"/>
    <mergeCell ref="C175:N175"/>
    <mergeCell ref="C176:E176"/>
    <mergeCell ref="C178:K178"/>
    <mergeCell ref="C184:K184"/>
    <mergeCell ref="C185:K185"/>
    <mergeCell ref="C186:K186"/>
    <mergeCell ref="C187:K187"/>
    <mergeCell ref="C170:E170"/>
    <mergeCell ref="C171:N171"/>
    <mergeCell ref="C172:E172"/>
    <mergeCell ref="C163:E163"/>
    <mergeCell ref="C164:N164"/>
    <mergeCell ref="C165:N165"/>
    <mergeCell ref="C166:E166"/>
    <mergeCell ref="C167:E167"/>
    <mergeCell ref="C158:N158"/>
    <mergeCell ref="C159:E159"/>
    <mergeCell ref="C160:E160"/>
    <mergeCell ref="C161:N161"/>
    <mergeCell ref="C162:E162"/>
    <mergeCell ref="C168:N168"/>
    <mergeCell ref="C169:E169"/>
    <mergeCell ref="C97:E97"/>
    <mergeCell ref="C98:E98"/>
    <mergeCell ref="C99:E99"/>
    <mergeCell ref="C100:E100"/>
    <mergeCell ref="C101:E101"/>
    <mergeCell ref="A92:N92"/>
    <mergeCell ref="C93:E93"/>
    <mergeCell ref="C94:N94"/>
    <mergeCell ref="C95:E95"/>
    <mergeCell ref="C96:E96"/>
    <mergeCell ref="C57:E57"/>
    <mergeCell ref="C58:E58"/>
    <mergeCell ref="C59:E59"/>
    <mergeCell ref="C60:E60"/>
    <mergeCell ref="C61:E61"/>
    <mergeCell ref="C53:E53"/>
    <mergeCell ref="C54:E54"/>
    <mergeCell ref="C55:E55"/>
    <mergeCell ref="C56:E56"/>
    <mergeCell ref="L33:M33"/>
    <mergeCell ref="L34:M34"/>
    <mergeCell ref="C46:E46"/>
    <mergeCell ref="C47:E47"/>
    <mergeCell ref="A37:A39"/>
    <mergeCell ref="L35:M35"/>
    <mergeCell ref="C48:E48"/>
    <mergeCell ref="C49:E49"/>
    <mergeCell ref="C50:E50"/>
    <mergeCell ref="C51:E51"/>
    <mergeCell ref="C52:E52"/>
    <mergeCell ref="B37:B39"/>
    <mergeCell ref="F37:F39"/>
    <mergeCell ref="M37:M39"/>
    <mergeCell ref="G37:I38"/>
    <mergeCell ref="C37:E39"/>
    <mergeCell ref="A42:N42"/>
    <mergeCell ref="C43:E43"/>
    <mergeCell ref="C44:E44"/>
    <mergeCell ref="C45:E45"/>
  </mergeCells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50"/>
  <sheetViews>
    <sheetView view="pageBreakPreview" zoomScaleNormal="100" zoomScaleSheetLayoutView="100" workbookViewId="0">
      <selection activeCell="J4" sqref="J4:N10"/>
    </sheetView>
  </sheetViews>
  <sheetFormatPr defaultColWidth="9.140625" defaultRowHeight="11.25" x14ac:dyDescent="0.2"/>
  <cols>
    <col min="1" max="1" width="9.140625" style="43"/>
    <col min="2" max="2" width="15.28515625" style="42" customWidth="1"/>
    <col min="3" max="3" width="11.42578125" style="42" customWidth="1"/>
    <col min="4" max="16384" width="9.140625" style="42"/>
  </cols>
  <sheetData>
    <row r="1" spans="1:14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8" t="s">
        <v>58</v>
      </c>
    </row>
    <row r="2" spans="1:14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8" t="s">
        <v>59</v>
      </c>
    </row>
    <row r="3" spans="1:14" x14ac:dyDescent="0.2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8"/>
    </row>
    <row r="4" spans="1:14" ht="12.75" x14ac:dyDescent="0.2">
      <c r="A4" s="493" t="s">
        <v>0</v>
      </c>
      <c r="B4" s="493"/>
      <c r="C4" s="493"/>
      <c r="D4" s="259"/>
      <c r="E4" s="255"/>
      <c r="F4" s="255"/>
      <c r="G4" s="255"/>
      <c r="H4" s="255"/>
      <c r="I4" s="255"/>
      <c r="J4" s="554"/>
      <c r="K4" s="555" t="s">
        <v>60</v>
      </c>
      <c r="L4" s="555"/>
      <c r="M4" s="555"/>
      <c r="N4" s="555"/>
    </row>
    <row r="5" spans="1:14" ht="12.75" x14ac:dyDescent="0.2">
      <c r="A5" s="283"/>
      <c r="B5" s="283"/>
      <c r="C5" s="283"/>
      <c r="D5" s="259"/>
      <c r="E5" s="255"/>
      <c r="F5" s="255"/>
      <c r="G5" s="255"/>
      <c r="H5" s="255"/>
      <c r="I5" s="255"/>
      <c r="J5" s="549" t="s">
        <v>470</v>
      </c>
      <c r="K5" s="549"/>
      <c r="L5" s="549"/>
      <c r="M5" s="549"/>
      <c r="N5" s="549"/>
    </row>
    <row r="6" spans="1:14" ht="12.75" x14ac:dyDescent="0.2">
      <c r="A6" s="283"/>
      <c r="B6" s="283"/>
      <c r="C6" s="283"/>
      <c r="D6" s="259"/>
      <c r="E6" s="255"/>
      <c r="F6" s="255"/>
      <c r="G6" s="255"/>
      <c r="H6" s="255"/>
      <c r="I6" s="255"/>
      <c r="J6" s="550" t="s">
        <v>471</v>
      </c>
      <c r="K6" s="550"/>
      <c r="L6" s="550"/>
      <c r="M6" s="550"/>
      <c r="N6" s="550"/>
    </row>
    <row r="7" spans="1:14" ht="12.75" x14ac:dyDescent="0.2">
      <c r="A7" s="494"/>
      <c r="B7" s="494"/>
      <c r="C7" s="494"/>
      <c r="D7" s="494"/>
      <c r="E7" s="257"/>
      <c r="F7" s="255"/>
      <c r="G7" s="255"/>
      <c r="H7" s="255"/>
      <c r="I7" s="255"/>
      <c r="J7" s="551" t="s">
        <v>510</v>
      </c>
      <c r="K7" s="551"/>
      <c r="L7" s="551"/>
      <c r="M7" s="551"/>
      <c r="N7" s="551"/>
    </row>
    <row r="8" spans="1:14" ht="12.75" x14ac:dyDescent="0.2">
      <c r="A8" s="471"/>
      <c r="B8" s="471"/>
      <c r="C8" s="471"/>
      <c r="D8" s="471"/>
      <c r="E8" s="255"/>
      <c r="F8" s="255"/>
      <c r="G8" s="255"/>
      <c r="H8" s="255"/>
      <c r="I8" s="255"/>
      <c r="J8" s="556"/>
      <c r="K8" s="556"/>
      <c r="L8" s="556"/>
      <c r="M8" s="556"/>
      <c r="N8" s="556"/>
    </row>
    <row r="9" spans="1:14" ht="12.75" x14ac:dyDescent="0.2">
      <c r="A9" s="260"/>
      <c r="B9" s="261"/>
      <c r="C9" s="257"/>
      <c r="D9" s="257"/>
      <c r="E9" s="255"/>
      <c r="F9" s="255"/>
      <c r="G9" s="255"/>
      <c r="H9" s="255"/>
      <c r="I9" s="255"/>
      <c r="J9" s="557"/>
      <c r="K9" s="557"/>
      <c r="L9" s="557"/>
      <c r="M9" s="557"/>
      <c r="N9" s="558"/>
    </row>
    <row r="10" spans="1:14" ht="15" customHeight="1" x14ac:dyDescent="0.2">
      <c r="A10" s="256" t="s">
        <v>62</v>
      </c>
      <c r="B10" s="263"/>
      <c r="C10" s="263"/>
      <c r="D10" s="263"/>
      <c r="E10" s="255"/>
      <c r="F10" s="255"/>
      <c r="G10" s="255"/>
      <c r="H10" s="255"/>
      <c r="I10" s="255"/>
      <c r="J10" s="559" t="s">
        <v>62</v>
      </c>
      <c r="K10" s="559"/>
      <c r="L10" s="559"/>
      <c r="M10" s="559"/>
      <c r="N10" s="559"/>
    </row>
    <row r="11" spans="1:14" x14ac:dyDescent="0.2">
      <c r="A11" s="255"/>
      <c r="B11" s="255"/>
      <c r="C11" s="255"/>
      <c r="D11" s="255"/>
      <c r="E11" s="255"/>
      <c r="F11" s="264"/>
      <c r="G11" s="255"/>
      <c r="H11" s="255"/>
      <c r="I11" s="255"/>
      <c r="J11" s="255"/>
      <c r="K11" s="255"/>
      <c r="L11" s="255"/>
      <c r="M11" s="255"/>
      <c r="N11" s="255"/>
    </row>
    <row r="12" spans="1:14" ht="44.45" customHeight="1" x14ac:dyDescent="0.2">
      <c r="A12" s="265" t="s">
        <v>63</v>
      </c>
      <c r="B12" s="263"/>
      <c r="C12" s="255"/>
      <c r="D12" s="471" t="s">
        <v>64</v>
      </c>
      <c r="E12" s="471"/>
      <c r="F12" s="471"/>
      <c r="G12" s="471"/>
      <c r="H12" s="471"/>
      <c r="I12" s="471"/>
      <c r="J12" s="471"/>
      <c r="K12" s="471"/>
      <c r="L12" s="471"/>
      <c r="M12" s="471"/>
      <c r="N12" s="471"/>
    </row>
    <row r="13" spans="1:14" x14ac:dyDescent="0.2">
      <c r="A13" s="266" t="s">
        <v>65</v>
      </c>
      <c r="B13" s="255"/>
      <c r="C13" s="255"/>
      <c r="D13" s="262" t="s">
        <v>66</v>
      </c>
      <c r="E13" s="262"/>
      <c r="F13" s="267"/>
      <c r="G13" s="267"/>
      <c r="H13" s="267"/>
      <c r="I13" s="267"/>
      <c r="J13" s="267"/>
      <c r="K13" s="267"/>
      <c r="L13" s="267"/>
      <c r="M13" s="267"/>
      <c r="N13" s="267"/>
    </row>
    <row r="14" spans="1:14" x14ac:dyDescent="0.2">
      <c r="A14" s="266"/>
      <c r="B14" s="255"/>
      <c r="C14" s="255"/>
      <c r="D14" s="255"/>
      <c r="E14" s="255"/>
      <c r="F14" s="263"/>
      <c r="G14" s="263"/>
      <c r="H14" s="263"/>
      <c r="I14" s="263"/>
      <c r="J14" s="263"/>
      <c r="K14" s="263"/>
      <c r="L14" s="263"/>
      <c r="M14" s="263"/>
      <c r="N14" s="263"/>
    </row>
    <row r="15" spans="1:14" ht="11.25" customHeight="1" x14ac:dyDescent="0.2">
      <c r="A15" s="514" t="s">
        <v>462</v>
      </c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</row>
    <row r="16" spans="1:14" x14ac:dyDescent="0.2">
      <c r="A16" s="482" t="s">
        <v>5</v>
      </c>
      <c r="B16" s="482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</row>
    <row r="17" spans="1:14" x14ac:dyDescent="0.2">
      <c r="A17" s="268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</row>
    <row r="18" spans="1:14" x14ac:dyDescent="0.2">
      <c r="A18" s="492"/>
      <c r="B18" s="492"/>
      <c r="C18" s="492"/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492"/>
    </row>
    <row r="19" spans="1:14" x14ac:dyDescent="0.2">
      <c r="A19" s="482" t="s">
        <v>68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</row>
    <row r="20" spans="1:14" ht="18" x14ac:dyDescent="0.25">
      <c r="A20" s="495" t="s">
        <v>465</v>
      </c>
      <c r="B20" s="495"/>
      <c r="C20" s="495"/>
      <c r="D20" s="495"/>
      <c r="E20" s="495"/>
      <c r="F20" s="495"/>
      <c r="G20" s="495"/>
      <c r="H20" s="495"/>
      <c r="I20" s="495"/>
      <c r="J20" s="495"/>
      <c r="K20" s="495"/>
      <c r="L20" s="495"/>
      <c r="M20" s="495"/>
      <c r="N20" s="495"/>
    </row>
    <row r="21" spans="1:14" ht="18" x14ac:dyDescent="0.25">
      <c r="A21" s="271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</row>
    <row r="22" spans="1:14" ht="27" customHeight="1" x14ac:dyDescent="0.2">
      <c r="A22" s="514" t="s">
        <v>462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</row>
    <row r="23" spans="1:14" x14ac:dyDescent="0.2">
      <c r="A23" s="482" t="s">
        <v>70</v>
      </c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</row>
    <row r="24" spans="1:14" x14ac:dyDescent="0.2">
      <c r="A24" s="355" t="s">
        <v>71</v>
      </c>
      <c r="B24" s="356" t="s">
        <v>72</v>
      </c>
      <c r="C24" s="43" t="s">
        <v>73</v>
      </c>
      <c r="D24" s="43"/>
      <c r="E24" s="43"/>
      <c r="F24" s="357"/>
      <c r="G24" s="357"/>
      <c r="H24" s="357"/>
      <c r="I24" s="357"/>
      <c r="J24" s="357"/>
      <c r="K24" s="357"/>
      <c r="L24" s="357"/>
      <c r="M24" s="357"/>
      <c r="N24" s="357"/>
    </row>
    <row r="25" spans="1:14" x14ac:dyDescent="0.2">
      <c r="A25" s="355" t="s">
        <v>74</v>
      </c>
      <c r="B25" s="515" t="s">
        <v>491</v>
      </c>
      <c r="C25" s="515"/>
      <c r="D25" s="515"/>
      <c r="E25" s="515"/>
      <c r="F25" s="515"/>
      <c r="G25" s="357"/>
      <c r="H25" s="357"/>
      <c r="I25" s="357"/>
      <c r="J25" s="357"/>
      <c r="K25" s="357"/>
      <c r="L25" s="357"/>
      <c r="M25" s="357"/>
      <c r="N25" s="357"/>
    </row>
    <row r="26" spans="1:14" x14ac:dyDescent="0.2">
      <c r="A26" s="355"/>
      <c r="B26" s="516" t="s">
        <v>75</v>
      </c>
      <c r="C26" s="516"/>
      <c r="D26" s="516"/>
      <c r="E26" s="516"/>
      <c r="F26" s="516"/>
      <c r="G26" s="358"/>
      <c r="H26" s="358"/>
      <c r="I26" s="358"/>
      <c r="J26" s="358"/>
      <c r="K26" s="358"/>
      <c r="L26" s="358"/>
      <c r="M26" s="359"/>
      <c r="N26" s="358"/>
    </row>
    <row r="27" spans="1:14" x14ac:dyDescent="0.2">
      <c r="A27" s="355"/>
      <c r="B27" s="355"/>
      <c r="C27" s="355"/>
      <c r="D27" s="360"/>
      <c r="E27" s="360"/>
      <c r="F27" s="360"/>
      <c r="G27" s="360"/>
      <c r="H27" s="360"/>
      <c r="I27" s="360"/>
      <c r="J27" s="360"/>
      <c r="K27" s="360"/>
      <c r="L27" s="360"/>
      <c r="M27" s="358"/>
      <c r="N27" s="358"/>
    </row>
    <row r="28" spans="1:14" x14ac:dyDescent="0.2">
      <c r="A28" s="361" t="s">
        <v>76</v>
      </c>
      <c r="B28" s="355"/>
      <c r="C28" s="355"/>
      <c r="D28" s="362" t="s">
        <v>492</v>
      </c>
      <c r="E28" s="363"/>
      <c r="F28" s="364"/>
      <c r="G28" s="365"/>
      <c r="H28" s="365"/>
      <c r="I28" s="365"/>
      <c r="J28" s="365"/>
      <c r="K28" s="365"/>
      <c r="L28" s="365"/>
      <c r="M28" s="365"/>
      <c r="N28" s="365"/>
    </row>
    <row r="29" spans="1:14" x14ac:dyDescent="0.2">
      <c r="A29" s="355"/>
      <c r="B29" s="366"/>
      <c r="C29" s="366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</row>
    <row r="30" spans="1:14" ht="15" x14ac:dyDescent="0.25">
      <c r="A30" s="361" t="s">
        <v>77</v>
      </c>
      <c r="B30" s="366"/>
      <c r="C30" s="368">
        <v>544.38</v>
      </c>
      <c r="D30" s="369" t="s">
        <v>493</v>
      </c>
      <c r="E30" s="370" t="s">
        <v>78</v>
      </c>
      <c r="F30"/>
      <c r="G30" s="366"/>
      <c r="H30" s="366"/>
      <c r="I30" s="366"/>
      <c r="J30" s="366"/>
      <c r="K30" s="366"/>
      <c r="L30" s="371"/>
      <c r="M30" s="371"/>
      <c r="N30" s="366"/>
    </row>
    <row r="31" spans="1:14" ht="15" x14ac:dyDescent="0.25">
      <c r="A31" s="355"/>
      <c r="B31" s="372" t="s">
        <v>79</v>
      </c>
      <c r="C31" s="373"/>
      <c r="D31" s="374"/>
      <c r="E31" s="370"/>
      <c r="F31"/>
      <c r="G31" s="366"/>
      <c r="H31"/>
      <c r="I31"/>
      <c r="J31"/>
      <c r="K31"/>
      <c r="L31"/>
      <c r="M31"/>
      <c r="N31"/>
    </row>
    <row r="32" spans="1:14" ht="15" x14ac:dyDescent="0.25">
      <c r="A32" s="355"/>
      <c r="B32" s="375" t="s">
        <v>27</v>
      </c>
      <c r="C32" s="368">
        <v>129.88999999999999</v>
      </c>
      <c r="D32" s="369" t="s">
        <v>456</v>
      </c>
      <c r="E32" s="370" t="s">
        <v>78</v>
      </c>
      <c r="F32"/>
      <c r="G32" s="366" t="s">
        <v>80</v>
      </c>
      <c r="H32"/>
      <c r="I32" s="366"/>
      <c r="J32" s="366"/>
      <c r="K32" s="366"/>
      <c r="L32" s="368">
        <v>26.22</v>
      </c>
      <c r="M32" s="376" t="s">
        <v>457</v>
      </c>
      <c r="N32" s="370" t="s">
        <v>78</v>
      </c>
    </row>
    <row r="33" spans="1:14" ht="15" x14ac:dyDescent="0.25">
      <c r="A33" s="355"/>
      <c r="B33" s="375" t="s">
        <v>28</v>
      </c>
      <c r="C33" s="368">
        <v>414.49</v>
      </c>
      <c r="D33" s="377" t="s">
        <v>494</v>
      </c>
      <c r="E33" s="370" t="s">
        <v>78</v>
      </c>
      <c r="F33"/>
      <c r="G33" s="366" t="s">
        <v>81</v>
      </c>
      <c r="H33"/>
      <c r="I33" s="366"/>
      <c r="J33" s="366"/>
      <c r="K33" s="366"/>
      <c r="L33" s="502">
        <v>125.08</v>
      </c>
      <c r="M33" s="502"/>
      <c r="N33" s="370" t="s">
        <v>82</v>
      </c>
    </row>
    <row r="34" spans="1:14" ht="15" x14ac:dyDescent="0.25">
      <c r="A34" s="355"/>
      <c r="B34" s="375" t="s">
        <v>29</v>
      </c>
      <c r="C34" s="368">
        <v>0</v>
      </c>
      <c r="D34" s="377" t="s">
        <v>83</v>
      </c>
      <c r="E34" s="370" t="s">
        <v>78</v>
      </c>
      <c r="F34"/>
      <c r="G34" s="366" t="s">
        <v>84</v>
      </c>
      <c r="H34"/>
      <c r="I34" s="366"/>
      <c r="J34" s="366"/>
      <c r="K34" s="366"/>
      <c r="L34" s="502">
        <v>37.520000000000003</v>
      </c>
      <c r="M34" s="502"/>
      <c r="N34" s="370" t="s">
        <v>82</v>
      </c>
    </row>
    <row r="35" spans="1:14" ht="15" x14ac:dyDescent="0.25">
      <c r="A35" s="355"/>
      <c r="B35" s="375" t="s">
        <v>85</v>
      </c>
      <c r="C35" s="368">
        <v>0</v>
      </c>
      <c r="D35" s="369" t="s">
        <v>83</v>
      </c>
      <c r="E35" s="370" t="s">
        <v>78</v>
      </c>
      <c r="F35"/>
      <c r="G35" s="366" t="s">
        <v>86</v>
      </c>
      <c r="H35" s="366"/>
      <c r="I35" s="366"/>
      <c r="J35" s="366"/>
      <c r="K35" s="366"/>
      <c r="L35" s="517" t="s">
        <v>495</v>
      </c>
      <c r="M35" s="517"/>
      <c r="N35" s="366"/>
    </row>
    <row r="36" spans="1:14" ht="15" x14ac:dyDescent="0.25">
      <c r="A36" s="378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0.15" customHeight="1" x14ac:dyDescent="0.2">
      <c r="A37" s="511" t="s">
        <v>87</v>
      </c>
      <c r="B37" s="506" t="s">
        <v>21</v>
      </c>
      <c r="C37" s="506" t="s">
        <v>88</v>
      </c>
      <c r="D37" s="506"/>
      <c r="E37" s="506"/>
      <c r="F37" s="506" t="s">
        <v>89</v>
      </c>
      <c r="G37" s="506" t="s">
        <v>90</v>
      </c>
      <c r="H37" s="506"/>
      <c r="I37" s="506"/>
      <c r="J37" s="506" t="s">
        <v>496</v>
      </c>
      <c r="K37" s="506"/>
      <c r="L37" s="506"/>
      <c r="M37" s="506" t="s">
        <v>92</v>
      </c>
      <c r="N37" s="506" t="s">
        <v>93</v>
      </c>
    </row>
    <row r="38" spans="1:14" x14ac:dyDescent="0.2">
      <c r="A38" s="511"/>
      <c r="B38" s="506"/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</row>
    <row r="39" spans="1:14" ht="45" x14ac:dyDescent="0.2">
      <c r="A39" s="511"/>
      <c r="B39" s="506"/>
      <c r="C39" s="506"/>
      <c r="D39" s="506"/>
      <c r="E39" s="506"/>
      <c r="F39" s="506"/>
      <c r="G39" s="379" t="s">
        <v>94</v>
      </c>
      <c r="H39" s="379" t="s">
        <v>95</v>
      </c>
      <c r="I39" s="379" t="s">
        <v>96</v>
      </c>
      <c r="J39" s="379" t="s">
        <v>94</v>
      </c>
      <c r="K39" s="379" t="s">
        <v>95</v>
      </c>
      <c r="L39" s="379" t="s">
        <v>97</v>
      </c>
      <c r="M39" s="506"/>
      <c r="N39" s="506"/>
    </row>
    <row r="40" spans="1:14" x14ac:dyDescent="0.2">
      <c r="A40" s="380">
        <v>1</v>
      </c>
      <c r="B40" s="381">
        <v>2</v>
      </c>
      <c r="C40" s="507">
        <v>3</v>
      </c>
      <c r="D40" s="507"/>
      <c r="E40" s="507"/>
      <c r="F40" s="381">
        <v>4</v>
      </c>
      <c r="G40" s="381">
        <v>5</v>
      </c>
      <c r="H40" s="381">
        <v>6</v>
      </c>
      <c r="I40" s="381">
        <v>7</v>
      </c>
      <c r="J40" s="381">
        <v>8</v>
      </c>
      <c r="K40" s="381">
        <v>9</v>
      </c>
      <c r="L40" s="381">
        <v>10</v>
      </c>
      <c r="M40" s="381">
        <v>11</v>
      </c>
      <c r="N40" s="381">
        <v>12</v>
      </c>
    </row>
    <row r="41" spans="1:14" ht="12" customHeight="1" x14ac:dyDescent="0.2">
      <c r="A41" s="503" t="s">
        <v>98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4"/>
      <c r="N41" s="505"/>
    </row>
    <row r="42" spans="1:14" ht="10.15" customHeight="1" x14ac:dyDescent="0.2">
      <c r="A42" s="508" t="s">
        <v>187</v>
      </c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10"/>
    </row>
    <row r="43" spans="1:14" ht="36" customHeight="1" x14ac:dyDescent="0.2">
      <c r="A43" s="210" t="s">
        <v>100</v>
      </c>
      <c r="B43" s="382" t="s">
        <v>188</v>
      </c>
      <c r="C43" s="500" t="s">
        <v>189</v>
      </c>
      <c r="D43" s="500"/>
      <c r="E43" s="500"/>
      <c r="F43" s="383" t="s">
        <v>103</v>
      </c>
      <c r="G43" s="212"/>
      <c r="H43" s="212"/>
      <c r="I43" s="213">
        <v>2</v>
      </c>
      <c r="J43" s="214"/>
      <c r="K43" s="212"/>
      <c r="L43" s="214"/>
      <c r="M43" s="212"/>
      <c r="N43" s="215"/>
    </row>
    <row r="44" spans="1:14" x14ac:dyDescent="0.2">
      <c r="A44" s="384"/>
      <c r="B44" s="385" t="s">
        <v>100</v>
      </c>
      <c r="C44" s="499" t="s">
        <v>104</v>
      </c>
      <c r="D44" s="499"/>
      <c r="E44" s="499"/>
      <c r="F44" s="387"/>
      <c r="G44" s="388"/>
      <c r="H44" s="388"/>
      <c r="I44" s="388"/>
      <c r="J44" s="389">
        <v>27.11</v>
      </c>
      <c r="K44" s="388"/>
      <c r="L44" s="389">
        <v>54.22</v>
      </c>
      <c r="M44" s="390">
        <v>23.23</v>
      </c>
      <c r="N44" s="391">
        <v>1260</v>
      </c>
    </row>
    <row r="45" spans="1:14" x14ac:dyDescent="0.2">
      <c r="A45" s="384"/>
      <c r="B45" s="385" t="s">
        <v>117</v>
      </c>
      <c r="C45" s="499" t="s">
        <v>17</v>
      </c>
      <c r="D45" s="499"/>
      <c r="E45" s="499"/>
      <c r="F45" s="387"/>
      <c r="G45" s="388"/>
      <c r="H45" s="388"/>
      <c r="I45" s="388"/>
      <c r="J45" s="389">
        <v>106.69</v>
      </c>
      <c r="K45" s="388"/>
      <c r="L45" s="389">
        <v>213.38</v>
      </c>
      <c r="M45" s="390">
        <v>9.9600000000000009</v>
      </c>
      <c r="N45" s="391">
        <v>2125</v>
      </c>
    </row>
    <row r="46" spans="1:14" x14ac:dyDescent="0.2">
      <c r="A46" s="384"/>
      <c r="B46" s="385" t="s">
        <v>118</v>
      </c>
      <c r="C46" s="499" t="s">
        <v>105</v>
      </c>
      <c r="D46" s="499"/>
      <c r="E46" s="499"/>
      <c r="F46" s="387"/>
      <c r="G46" s="388"/>
      <c r="H46" s="388"/>
      <c r="I46" s="388"/>
      <c r="J46" s="389">
        <v>10.09</v>
      </c>
      <c r="K46" s="388"/>
      <c r="L46" s="389">
        <v>20.18</v>
      </c>
      <c r="M46" s="390">
        <v>23.23</v>
      </c>
      <c r="N46" s="392">
        <v>469</v>
      </c>
    </row>
    <row r="47" spans="1:14" x14ac:dyDescent="0.2">
      <c r="A47" s="384"/>
      <c r="B47" s="385" t="s">
        <v>121</v>
      </c>
      <c r="C47" s="499" t="s">
        <v>126</v>
      </c>
      <c r="D47" s="499"/>
      <c r="E47" s="499"/>
      <c r="F47" s="387"/>
      <c r="G47" s="388"/>
      <c r="H47" s="388"/>
      <c r="I47" s="388"/>
      <c r="J47" s="389">
        <v>45.54</v>
      </c>
      <c r="K47" s="388"/>
      <c r="L47" s="389">
        <v>91.08</v>
      </c>
      <c r="M47" s="390">
        <v>7.75</v>
      </c>
      <c r="N47" s="392">
        <v>706</v>
      </c>
    </row>
    <row r="48" spans="1:14" x14ac:dyDescent="0.2">
      <c r="A48" s="393"/>
      <c r="B48" s="385"/>
      <c r="C48" s="499" t="s">
        <v>106</v>
      </c>
      <c r="D48" s="499"/>
      <c r="E48" s="499"/>
      <c r="F48" s="387" t="s">
        <v>107</v>
      </c>
      <c r="G48" s="390">
        <v>3.06</v>
      </c>
      <c r="H48" s="388"/>
      <c r="I48" s="390">
        <v>6.12</v>
      </c>
      <c r="J48" s="394"/>
      <c r="K48" s="388"/>
      <c r="L48" s="394"/>
      <c r="M48" s="388"/>
      <c r="N48" s="395"/>
    </row>
    <row r="49" spans="1:14" x14ac:dyDescent="0.2">
      <c r="A49" s="393"/>
      <c r="B49" s="385"/>
      <c r="C49" s="499" t="s">
        <v>108</v>
      </c>
      <c r="D49" s="499"/>
      <c r="E49" s="499"/>
      <c r="F49" s="387" t="s">
        <v>107</v>
      </c>
      <c r="G49" s="390">
        <v>0.87</v>
      </c>
      <c r="H49" s="388"/>
      <c r="I49" s="390">
        <v>1.74</v>
      </c>
      <c r="J49" s="394"/>
      <c r="K49" s="388"/>
      <c r="L49" s="394"/>
      <c r="M49" s="388"/>
      <c r="N49" s="395"/>
    </row>
    <row r="50" spans="1:14" ht="10.15" customHeight="1" x14ac:dyDescent="0.2">
      <c r="A50" s="396"/>
      <c r="B50" s="385"/>
      <c r="C50" s="512" t="s">
        <v>109</v>
      </c>
      <c r="D50" s="512"/>
      <c r="E50" s="512"/>
      <c r="F50" s="397"/>
      <c r="G50" s="398"/>
      <c r="H50" s="398"/>
      <c r="I50" s="398"/>
      <c r="J50" s="399">
        <v>179.34</v>
      </c>
      <c r="K50" s="398"/>
      <c r="L50" s="399">
        <v>358.68</v>
      </c>
      <c r="M50" s="398"/>
      <c r="N50" s="400"/>
    </row>
    <row r="51" spans="1:14" x14ac:dyDescent="0.2">
      <c r="A51" s="393"/>
      <c r="B51" s="385"/>
      <c r="C51" s="499" t="s">
        <v>110</v>
      </c>
      <c r="D51" s="499"/>
      <c r="E51" s="499"/>
      <c r="F51" s="387"/>
      <c r="G51" s="388"/>
      <c r="H51" s="388"/>
      <c r="I51" s="388"/>
      <c r="J51" s="394"/>
      <c r="K51" s="388"/>
      <c r="L51" s="389">
        <v>74.400000000000006</v>
      </c>
      <c r="M51" s="388"/>
      <c r="N51" s="391">
        <v>1729</v>
      </c>
    </row>
    <row r="52" spans="1:14" ht="33.75" x14ac:dyDescent="0.2">
      <c r="A52" s="393"/>
      <c r="B52" s="385" t="s">
        <v>111</v>
      </c>
      <c r="C52" s="499" t="s">
        <v>112</v>
      </c>
      <c r="D52" s="499"/>
      <c r="E52" s="499"/>
      <c r="F52" s="387" t="s">
        <v>113</v>
      </c>
      <c r="G52" s="401">
        <v>103</v>
      </c>
      <c r="H52" s="388"/>
      <c r="I52" s="401">
        <v>103</v>
      </c>
      <c r="J52" s="394"/>
      <c r="K52" s="388"/>
      <c r="L52" s="389">
        <v>76.63</v>
      </c>
      <c r="M52" s="388"/>
      <c r="N52" s="391">
        <v>1781</v>
      </c>
    </row>
    <row r="53" spans="1:14" ht="56.25" x14ac:dyDescent="0.2">
      <c r="A53" s="393"/>
      <c r="B53" s="385" t="s">
        <v>114</v>
      </c>
      <c r="C53" s="499" t="s">
        <v>115</v>
      </c>
      <c r="D53" s="499"/>
      <c r="E53" s="499"/>
      <c r="F53" s="387" t="s">
        <v>113</v>
      </c>
      <c r="G53" s="401">
        <v>60</v>
      </c>
      <c r="H53" s="390">
        <v>0.85</v>
      </c>
      <c r="I53" s="401">
        <v>51</v>
      </c>
      <c r="J53" s="394"/>
      <c r="K53" s="388"/>
      <c r="L53" s="389">
        <v>37.94</v>
      </c>
      <c r="M53" s="388"/>
      <c r="N53" s="392">
        <v>882</v>
      </c>
    </row>
    <row r="54" spans="1:14" ht="10.15" customHeight="1" x14ac:dyDescent="0.2">
      <c r="A54" s="228"/>
      <c r="B54" s="402"/>
      <c r="C54" s="500" t="s">
        <v>116</v>
      </c>
      <c r="D54" s="500"/>
      <c r="E54" s="500"/>
      <c r="F54" s="383"/>
      <c r="G54" s="212"/>
      <c r="H54" s="212"/>
      <c r="I54" s="212"/>
      <c r="J54" s="214"/>
      <c r="K54" s="212"/>
      <c r="L54" s="230">
        <v>473.25</v>
      </c>
      <c r="M54" s="398"/>
      <c r="N54" s="231">
        <v>6754</v>
      </c>
    </row>
    <row r="55" spans="1:14" ht="48" customHeight="1" x14ac:dyDescent="0.2">
      <c r="A55" s="210" t="s">
        <v>117</v>
      </c>
      <c r="B55" s="382" t="s">
        <v>190</v>
      </c>
      <c r="C55" s="500" t="s">
        <v>191</v>
      </c>
      <c r="D55" s="500"/>
      <c r="E55" s="500"/>
      <c r="F55" s="383" t="s">
        <v>103</v>
      </c>
      <c r="G55" s="212"/>
      <c r="H55" s="212"/>
      <c r="I55" s="213">
        <v>2</v>
      </c>
      <c r="J55" s="214"/>
      <c r="K55" s="212"/>
      <c r="L55" s="214"/>
      <c r="M55" s="212"/>
      <c r="N55" s="215"/>
    </row>
    <row r="56" spans="1:14" x14ac:dyDescent="0.2">
      <c r="A56" s="384"/>
      <c r="B56" s="385" t="s">
        <v>100</v>
      </c>
      <c r="C56" s="499" t="s">
        <v>104</v>
      </c>
      <c r="D56" s="499"/>
      <c r="E56" s="499"/>
      <c r="F56" s="387"/>
      <c r="G56" s="388"/>
      <c r="H56" s="388"/>
      <c r="I56" s="388"/>
      <c r="J56" s="389">
        <v>79.739999999999995</v>
      </c>
      <c r="K56" s="388"/>
      <c r="L56" s="389">
        <v>159.47999999999999</v>
      </c>
      <c r="M56" s="390">
        <v>23.23</v>
      </c>
      <c r="N56" s="391">
        <v>3705</v>
      </c>
    </row>
    <row r="57" spans="1:14" x14ac:dyDescent="0.2">
      <c r="A57" s="384"/>
      <c r="B57" s="385" t="s">
        <v>117</v>
      </c>
      <c r="C57" s="499" t="s">
        <v>17</v>
      </c>
      <c r="D57" s="499"/>
      <c r="E57" s="499"/>
      <c r="F57" s="387"/>
      <c r="G57" s="388"/>
      <c r="H57" s="388"/>
      <c r="I57" s="388"/>
      <c r="J57" s="389">
        <v>400.28</v>
      </c>
      <c r="K57" s="388"/>
      <c r="L57" s="389">
        <v>800.56</v>
      </c>
      <c r="M57" s="390">
        <v>9.9600000000000009</v>
      </c>
      <c r="N57" s="391">
        <v>7974</v>
      </c>
    </row>
    <row r="58" spans="1:14" x14ac:dyDescent="0.2">
      <c r="A58" s="384"/>
      <c r="B58" s="385" t="s">
        <v>118</v>
      </c>
      <c r="C58" s="499" t="s">
        <v>105</v>
      </c>
      <c r="D58" s="499"/>
      <c r="E58" s="499"/>
      <c r="F58" s="387"/>
      <c r="G58" s="388"/>
      <c r="H58" s="388"/>
      <c r="I58" s="388"/>
      <c r="J58" s="389">
        <v>37.24</v>
      </c>
      <c r="K58" s="388"/>
      <c r="L58" s="389">
        <v>74.48</v>
      </c>
      <c r="M58" s="390">
        <v>23.23</v>
      </c>
      <c r="N58" s="391">
        <v>1730</v>
      </c>
    </row>
    <row r="59" spans="1:14" x14ac:dyDescent="0.2">
      <c r="A59" s="384"/>
      <c r="B59" s="385" t="s">
        <v>121</v>
      </c>
      <c r="C59" s="499" t="s">
        <v>126</v>
      </c>
      <c r="D59" s="499"/>
      <c r="E59" s="499"/>
      <c r="F59" s="387"/>
      <c r="G59" s="388"/>
      <c r="H59" s="388"/>
      <c r="I59" s="388"/>
      <c r="J59" s="389">
        <v>45.54</v>
      </c>
      <c r="K59" s="388"/>
      <c r="L59" s="389">
        <v>91.08</v>
      </c>
      <c r="M59" s="390">
        <v>7.75</v>
      </c>
      <c r="N59" s="392">
        <v>706</v>
      </c>
    </row>
    <row r="60" spans="1:14" x14ac:dyDescent="0.2">
      <c r="A60" s="393"/>
      <c r="B60" s="385"/>
      <c r="C60" s="499" t="s">
        <v>106</v>
      </c>
      <c r="D60" s="499"/>
      <c r="E60" s="499"/>
      <c r="F60" s="387" t="s">
        <v>107</v>
      </c>
      <c r="G60" s="401">
        <v>9</v>
      </c>
      <c r="H60" s="388"/>
      <c r="I60" s="401">
        <v>18</v>
      </c>
      <c r="J60" s="394"/>
      <c r="K60" s="388"/>
      <c r="L60" s="394"/>
      <c r="M60" s="388"/>
      <c r="N60" s="395"/>
    </row>
    <row r="61" spans="1:14" x14ac:dyDescent="0.2">
      <c r="A61" s="393"/>
      <c r="B61" s="385"/>
      <c r="C61" s="499" t="s">
        <v>108</v>
      </c>
      <c r="D61" s="499"/>
      <c r="E61" s="499"/>
      <c r="F61" s="387" t="s">
        <v>107</v>
      </c>
      <c r="G61" s="390">
        <v>3.21</v>
      </c>
      <c r="H61" s="388"/>
      <c r="I61" s="390">
        <v>6.42</v>
      </c>
      <c r="J61" s="394"/>
      <c r="K61" s="388"/>
      <c r="L61" s="394"/>
      <c r="M61" s="388"/>
      <c r="N61" s="395"/>
    </row>
    <row r="62" spans="1:14" ht="10.15" customHeight="1" x14ac:dyDescent="0.2">
      <c r="A62" s="396"/>
      <c r="B62" s="385"/>
      <c r="C62" s="512" t="s">
        <v>109</v>
      </c>
      <c r="D62" s="512"/>
      <c r="E62" s="512"/>
      <c r="F62" s="397"/>
      <c r="G62" s="398"/>
      <c r="H62" s="398"/>
      <c r="I62" s="398"/>
      <c r="J62" s="399">
        <v>525.55999999999995</v>
      </c>
      <c r="K62" s="398"/>
      <c r="L62" s="403">
        <v>1051.1199999999999</v>
      </c>
      <c r="M62" s="398"/>
      <c r="N62" s="400"/>
    </row>
    <row r="63" spans="1:14" x14ac:dyDescent="0.2">
      <c r="A63" s="393"/>
      <c r="B63" s="385"/>
      <c r="C63" s="499" t="s">
        <v>110</v>
      </c>
      <c r="D63" s="499"/>
      <c r="E63" s="499"/>
      <c r="F63" s="387"/>
      <c r="G63" s="388"/>
      <c r="H63" s="388"/>
      <c r="I63" s="388"/>
      <c r="J63" s="394"/>
      <c r="K63" s="388"/>
      <c r="L63" s="389">
        <v>233.96</v>
      </c>
      <c r="M63" s="388"/>
      <c r="N63" s="391">
        <v>5435</v>
      </c>
    </row>
    <row r="64" spans="1:14" ht="33.75" x14ac:dyDescent="0.2">
      <c r="A64" s="393"/>
      <c r="B64" s="385" t="s">
        <v>111</v>
      </c>
      <c r="C64" s="499" t="s">
        <v>112</v>
      </c>
      <c r="D64" s="499"/>
      <c r="E64" s="499"/>
      <c r="F64" s="387" t="s">
        <v>113</v>
      </c>
      <c r="G64" s="401">
        <v>103</v>
      </c>
      <c r="H64" s="388"/>
      <c r="I64" s="401">
        <v>103</v>
      </c>
      <c r="J64" s="394"/>
      <c r="K64" s="388"/>
      <c r="L64" s="389">
        <v>240.98</v>
      </c>
      <c r="M64" s="388"/>
      <c r="N64" s="391">
        <v>5598</v>
      </c>
    </row>
    <row r="65" spans="1:14" ht="56.25" x14ac:dyDescent="0.2">
      <c r="A65" s="393"/>
      <c r="B65" s="385" t="s">
        <v>114</v>
      </c>
      <c r="C65" s="499" t="s">
        <v>115</v>
      </c>
      <c r="D65" s="499"/>
      <c r="E65" s="499"/>
      <c r="F65" s="387" t="s">
        <v>113</v>
      </c>
      <c r="G65" s="401">
        <v>60</v>
      </c>
      <c r="H65" s="390">
        <v>0.85</v>
      </c>
      <c r="I65" s="401">
        <v>51</v>
      </c>
      <c r="J65" s="394"/>
      <c r="K65" s="388"/>
      <c r="L65" s="389">
        <v>119.32</v>
      </c>
      <c r="M65" s="388"/>
      <c r="N65" s="391">
        <v>2772</v>
      </c>
    </row>
    <row r="66" spans="1:14" ht="10.15" customHeight="1" x14ac:dyDescent="0.2">
      <c r="A66" s="228"/>
      <c r="B66" s="402"/>
      <c r="C66" s="500" t="s">
        <v>116</v>
      </c>
      <c r="D66" s="500"/>
      <c r="E66" s="500"/>
      <c r="F66" s="383"/>
      <c r="G66" s="212"/>
      <c r="H66" s="212"/>
      <c r="I66" s="212"/>
      <c r="J66" s="214"/>
      <c r="K66" s="212"/>
      <c r="L66" s="404">
        <v>1411.42</v>
      </c>
      <c r="M66" s="398"/>
      <c r="N66" s="231">
        <v>20755</v>
      </c>
    </row>
    <row r="67" spans="1:14" ht="46.15" customHeight="1" x14ac:dyDescent="0.2">
      <c r="A67" s="210" t="s">
        <v>118</v>
      </c>
      <c r="B67" s="382" t="s">
        <v>302</v>
      </c>
      <c r="C67" s="500" t="s">
        <v>397</v>
      </c>
      <c r="D67" s="500"/>
      <c r="E67" s="500"/>
      <c r="F67" s="383" t="s">
        <v>103</v>
      </c>
      <c r="G67" s="212"/>
      <c r="H67" s="212"/>
      <c r="I67" s="213">
        <v>4</v>
      </c>
      <c r="J67" s="214"/>
      <c r="K67" s="212"/>
      <c r="L67" s="214"/>
      <c r="M67" s="212"/>
      <c r="N67" s="215"/>
    </row>
    <row r="68" spans="1:14" x14ac:dyDescent="0.2">
      <c r="A68" s="384"/>
      <c r="B68" s="385" t="s">
        <v>100</v>
      </c>
      <c r="C68" s="499" t="s">
        <v>104</v>
      </c>
      <c r="D68" s="499"/>
      <c r="E68" s="499"/>
      <c r="F68" s="387"/>
      <c r="G68" s="388"/>
      <c r="H68" s="388"/>
      <c r="I68" s="388"/>
      <c r="J68" s="389">
        <v>52.98</v>
      </c>
      <c r="K68" s="388"/>
      <c r="L68" s="389">
        <v>211.92</v>
      </c>
      <c r="M68" s="390">
        <v>23.23</v>
      </c>
      <c r="N68" s="391">
        <v>4923</v>
      </c>
    </row>
    <row r="69" spans="1:14" x14ac:dyDescent="0.2">
      <c r="A69" s="384"/>
      <c r="B69" s="385" t="s">
        <v>117</v>
      </c>
      <c r="C69" s="499" t="s">
        <v>17</v>
      </c>
      <c r="D69" s="499"/>
      <c r="E69" s="499"/>
      <c r="F69" s="387"/>
      <c r="G69" s="388"/>
      <c r="H69" s="388"/>
      <c r="I69" s="388"/>
      <c r="J69" s="389">
        <v>247.94</v>
      </c>
      <c r="K69" s="388"/>
      <c r="L69" s="389">
        <v>991.76</v>
      </c>
      <c r="M69" s="390">
        <v>9.9600000000000009</v>
      </c>
      <c r="N69" s="391">
        <v>9878</v>
      </c>
    </row>
    <row r="70" spans="1:14" x14ac:dyDescent="0.2">
      <c r="A70" s="384"/>
      <c r="B70" s="385" t="s">
        <v>118</v>
      </c>
      <c r="C70" s="499" t="s">
        <v>105</v>
      </c>
      <c r="D70" s="499"/>
      <c r="E70" s="499"/>
      <c r="F70" s="387"/>
      <c r="G70" s="388"/>
      <c r="H70" s="388"/>
      <c r="I70" s="388"/>
      <c r="J70" s="389">
        <v>23.2</v>
      </c>
      <c r="K70" s="388"/>
      <c r="L70" s="389">
        <v>92.8</v>
      </c>
      <c r="M70" s="390">
        <v>23.23</v>
      </c>
      <c r="N70" s="391">
        <v>2156</v>
      </c>
    </row>
    <row r="71" spans="1:14" x14ac:dyDescent="0.2">
      <c r="A71" s="384"/>
      <c r="B71" s="385" t="s">
        <v>121</v>
      </c>
      <c r="C71" s="499" t="s">
        <v>126</v>
      </c>
      <c r="D71" s="499"/>
      <c r="E71" s="499"/>
      <c r="F71" s="387"/>
      <c r="G71" s="388"/>
      <c r="H71" s="388"/>
      <c r="I71" s="388"/>
      <c r="J71" s="389">
        <v>45.54</v>
      </c>
      <c r="K71" s="388"/>
      <c r="L71" s="389">
        <v>182.16</v>
      </c>
      <c r="M71" s="390">
        <v>7.75</v>
      </c>
      <c r="N71" s="391">
        <v>1412</v>
      </c>
    </row>
    <row r="72" spans="1:14" x14ac:dyDescent="0.2">
      <c r="A72" s="393"/>
      <c r="B72" s="385"/>
      <c r="C72" s="499" t="s">
        <v>106</v>
      </c>
      <c r="D72" s="499"/>
      <c r="E72" s="499"/>
      <c r="F72" s="387" t="s">
        <v>107</v>
      </c>
      <c r="G72" s="390">
        <v>5.98</v>
      </c>
      <c r="H72" s="388"/>
      <c r="I72" s="390">
        <v>23.92</v>
      </c>
      <c r="J72" s="394"/>
      <c r="K72" s="388"/>
      <c r="L72" s="394"/>
      <c r="M72" s="388"/>
      <c r="N72" s="395"/>
    </row>
    <row r="73" spans="1:14" x14ac:dyDescent="0.2">
      <c r="A73" s="393"/>
      <c r="B73" s="385"/>
      <c r="C73" s="499" t="s">
        <v>108</v>
      </c>
      <c r="D73" s="499"/>
      <c r="E73" s="499"/>
      <c r="F73" s="387" t="s">
        <v>107</v>
      </c>
      <c r="G73" s="401">
        <v>2</v>
      </c>
      <c r="H73" s="388"/>
      <c r="I73" s="401">
        <v>8</v>
      </c>
      <c r="J73" s="394"/>
      <c r="K73" s="388"/>
      <c r="L73" s="394"/>
      <c r="M73" s="388"/>
      <c r="N73" s="395"/>
    </row>
    <row r="74" spans="1:14" ht="10.15" customHeight="1" x14ac:dyDescent="0.2">
      <c r="A74" s="396"/>
      <c r="B74" s="385"/>
      <c r="C74" s="512" t="s">
        <v>109</v>
      </c>
      <c r="D74" s="512"/>
      <c r="E74" s="512"/>
      <c r="F74" s="397"/>
      <c r="G74" s="398"/>
      <c r="H74" s="398"/>
      <c r="I74" s="398"/>
      <c r="J74" s="399">
        <v>346.46</v>
      </c>
      <c r="K74" s="398"/>
      <c r="L74" s="403">
        <v>1385.84</v>
      </c>
      <c r="M74" s="398"/>
      <c r="N74" s="400"/>
    </row>
    <row r="75" spans="1:14" x14ac:dyDescent="0.2">
      <c r="A75" s="393"/>
      <c r="B75" s="385"/>
      <c r="C75" s="499" t="s">
        <v>110</v>
      </c>
      <c r="D75" s="499"/>
      <c r="E75" s="499"/>
      <c r="F75" s="387"/>
      <c r="G75" s="388"/>
      <c r="H75" s="388"/>
      <c r="I75" s="388"/>
      <c r="J75" s="394"/>
      <c r="K75" s="388"/>
      <c r="L75" s="389">
        <v>304.72000000000003</v>
      </c>
      <c r="M75" s="388"/>
      <c r="N75" s="391">
        <v>7079</v>
      </c>
    </row>
    <row r="76" spans="1:14" ht="33.75" x14ac:dyDescent="0.2">
      <c r="A76" s="393"/>
      <c r="B76" s="385" t="s">
        <v>111</v>
      </c>
      <c r="C76" s="499" t="s">
        <v>112</v>
      </c>
      <c r="D76" s="499"/>
      <c r="E76" s="499"/>
      <c r="F76" s="387" t="s">
        <v>113</v>
      </c>
      <c r="G76" s="401">
        <v>103</v>
      </c>
      <c r="H76" s="388"/>
      <c r="I76" s="401">
        <v>103</v>
      </c>
      <c r="J76" s="394"/>
      <c r="K76" s="388"/>
      <c r="L76" s="389">
        <v>313.86</v>
      </c>
      <c r="M76" s="388"/>
      <c r="N76" s="391">
        <v>7291</v>
      </c>
    </row>
    <row r="77" spans="1:14" ht="56.25" x14ac:dyDescent="0.2">
      <c r="A77" s="393"/>
      <c r="B77" s="385" t="s">
        <v>114</v>
      </c>
      <c r="C77" s="499" t="s">
        <v>115</v>
      </c>
      <c r="D77" s="499"/>
      <c r="E77" s="499"/>
      <c r="F77" s="387" t="s">
        <v>113</v>
      </c>
      <c r="G77" s="401">
        <v>60</v>
      </c>
      <c r="H77" s="390">
        <v>0.85</v>
      </c>
      <c r="I77" s="401">
        <v>51</v>
      </c>
      <c r="J77" s="394"/>
      <c r="K77" s="388"/>
      <c r="L77" s="389">
        <v>155.41</v>
      </c>
      <c r="M77" s="388"/>
      <c r="N77" s="391">
        <v>3610</v>
      </c>
    </row>
    <row r="78" spans="1:14" ht="10.15" customHeight="1" x14ac:dyDescent="0.2">
      <c r="A78" s="228"/>
      <c r="B78" s="402"/>
      <c r="C78" s="500" t="s">
        <v>116</v>
      </c>
      <c r="D78" s="500"/>
      <c r="E78" s="500"/>
      <c r="F78" s="383"/>
      <c r="G78" s="212"/>
      <c r="H78" s="212"/>
      <c r="I78" s="212"/>
      <c r="J78" s="214"/>
      <c r="K78" s="212"/>
      <c r="L78" s="404">
        <v>1855.11</v>
      </c>
      <c r="M78" s="398"/>
      <c r="N78" s="231">
        <v>27114</v>
      </c>
    </row>
    <row r="79" spans="1:14" ht="43.15" customHeight="1" x14ac:dyDescent="0.2">
      <c r="A79" s="210" t="s">
        <v>121</v>
      </c>
      <c r="B79" s="382" t="s">
        <v>192</v>
      </c>
      <c r="C79" s="500" t="s">
        <v>193</v>
      </c>
      <c r="D79" s="500"/>
      <c r="E79" s="500"/>
      <c r="F79" s="383" t="s">
        <v>194</v>
      </c>
      <c r="G79" s="212"/>
      <c r="H79" s="212"/>
      <c r="I79" s="405">
        <v>0.75</v>
      </c>
      <c r="J79" s="214"/>
      <c r="K79" s="212"/>
      <c r="L79" s="214"/>
      <c r="M79" s="212"/>
      <c r="N79" s="215"/>
    </row>
    <row r="80" spans="1:14" ht="10.15" customHeight="1" x14ac:dyDescent="0.2">
      <c r="A80" s="396"/>
      <c r="B80" s="386"/>
      <c r="C80" s="499" t="s">
        <v>398</v>
      </c>
      <c r="D80" s="499"/>
      <c r="E80" s="499"/>
      <c r="F80" s="499"/>
      <c r="G80" s="499"/>
      <c r="H80" s="499"/>
      <c r="I80" s="499"/>
      <c r="J80" s="499"/>
      <c r="K80" s="499"/>
      <c r="L80" s="499"/>
      <c r="M80" s="499"/>
      <c r="N80" s="501"/>
    </row>
    <row r="81" spans="1:14" x14ac:dyDescent="0.2">
      <c r="A81" s="384"/>
      <c r="B81" s="385" t="s">
        <v>100</v>
      </c>
      <c r="C81" s="499" t="s">
        <v>104</v>
      </c>
      <c r="D81" s="499"/>
      <c r="E81" s="499"/>
      <c r="F81" s="387"/>
      <c r="G81" s="388"/>
      <c r="H81" s="388"/>
      <c r="I81" s="388"/>
      <c r="J81" s="389">
        <v>392.97</v>
      </c>
      <c r="K81" s="388"/>
      <c r="L81" s="389">
        <v>294.73</v>
      </c>
      <c r="M81" s="390">
        <v>23.23</v>
      </c>
      <c r="N81" s="391">
        <v>6847</v>
      </c>
    </row>
    <row r="82" spans="1:14" x14ac:dyDescent="0.2">
      <c r="A82" s="384"/>
      <c r="B82" s="385" t="s">
        <v>117</v>
      </c>
      <c r="C82" s="499" t="s">
        <v>17</v>
      </c>
      <c r="D82" s="499"/>
      <c r="E82" s="499"/>
      <c r="F82" s="387"/>
      <c r="G82" s="388"/>
      <c r="H82" s="388"/>
      <c r="I82" s="388"/>
      <c r="J82" s="406">
        <v>1070.3599999999999</v>
      </c>
      <c r="K82" s="388"/>
      <c r="L82" s="389">
        <v>802.77</v>
      </c>
      <c r="M82" s="390">
        <v>9.9600000000000009</v>
      </c>
      <c r="N82" s="391">
        <v>7996</v>
      </c>
    </row>
    <row r="83" spans="1:14" x14ac:dyDescent="0.2">
      <c r="A83" s="384"/>
      <c r="B83" s="385" t="s">
        <v>118</v>
      </c>
      <c r="C83" s="499" t="s">
        <v>105</v>
      </c>
      <c r="D83" s="499"/>
      <c r="E83" s="499"/>
      <c r="F83" s="387"/>
      <c r="G83" s="388"/>
      <c r="H83" s="388"/>
      <c r="I83" s="388"/>
      <c r="J83" s="389">
        <v>169.43</v>
      </c>
      <c r="K83" s="388"/>
      <c r="L83" s="389">
        <v>127.07</v>
      </c>
      <c r="M83" s="390">
        <v>23.23</v>
      </c>
      <c r="N83" s="391">
        <v>2952</v>
      </c>
    </row>
    <row r="84" spans="1:14" x14ac:dyDescent="0.2">
      <c r="A84" s="384"/>
      <c r="B84" s="385" t="s">
        <v>121</v>
      </c>
      <c r="C84" s="499" t="s">
        <v>126</v>
      </c>
      <c r="D84" s="499"/>
      <c r="E84" s="499"/>
      <c r="F84" s="387"/>
      <c r="G84" s="388"/>
      <c r="H84" s="388"/>
      <c r="I84" s="388"/>
      <c r="J84" s="389">
        <v>332.06</v>
      </c>
      <c r="K84" s="388"/>
      <c r="L84" s="389">
        <v>249.05</v>
      </c>
      <c r="M84" s="390">
        <v>7.75</v>
      </c>
      <c r="N84" s="391">
        <v>1930</v>
      </c>
    </row>
    <row r="85" spans="1:14" x14ac:dyDescent="0.2">
      <c r="A85" s="393"/>
      <c r="B85" s="385"/>
      <c r="C85" s="499" t="s">
        <v>106</v>
      </c>
      <c r="D85" s="499"/>
      <c r="E85" s="499"/>
      <c r="F85" s="387" t="s">
        <v>107</v>
      </c>
      <c r="G85" s="407">
        <v>42.3</v>
      </c>
      <c r="H85" s="388"/>
      <c r="I85" s="408">
        <v>31.725000000000001</v>
      </c>
      <c r="J85" s="394"/>
      <c r="K85" s="388"/>
      <c r="L85" s="394"/>
      <c r="M85" s="388"/>
      <c r="N85" s="395"/>
    </row>
    <row r="86" spans="1:14" x14ac:dyDescent="0.2">
      <c r="A86" s="393"/>
      <c r="B86" s="385"/>
      <c r="C86" s="499" t="s">
        <v>108</v>
      </c>
      <c r="D86" s="499"/>
      <c r="E86" s="499"/>
      <c r="F86" s="387" t="s">
        <v>107</v>
      </c>
      <c r="G86" s="390">
        <v>14.13</v>
      </c>
      <c r="H86" s="388"/>
      <c r="I86" s="409">
        <v>10.5975</v>
      </c>
      <c r="J86" s="394"/>
      <c r="K86" s="388"/>
      <c r="L86" s="394"/>
      <c r="M86" s="388"/>
      <c r="N86" s="395"/>
    </row>
    <row r="87" spans="1:14" ht="10.15" customHeight="1" x14ac:dyDescent="0.2">
      <c r="A87" s="396"/>
      <c r="B87" s="385"/>
      <c r="C87" s="512" t="s">
        <v>109</v>
      </c>
      <c r="D87" s="512"/>
      <c r="E87" s="512"/>
      <c r="F87" s="397"/>
      <c r="G87" s="398"/>
      <c r="H87" s="398"/>
      <c r="I87" s="398"/>
      <c r="J87" s="403">
        <v>1795.39</v>
      </c>
      <c r="K87" s="398"/>
      <c r="L87" s="403">
        <v>1346.55</v>
      </c>
      <c r="M87" s="398"/>
      <c r="N87" s="400"/>
    </row>
    <row r="88" spans="1:14" x14ac:dyDescent="0.2">
      <c r="A88" s="393"/>
      <c r="B88" s="385"/>
      <c r="C88" s="499" t="s">
        <v>110</v>
      </c>
      <c r="D88" s="499"/>
      <c r="E88" s="499"/>
      <c r="F88" s="387"/>
      <c r="G88" s="388"/>
      <c r="H88" s="388"/>
      <c r="I88" s="388"/>
      <c r="J88" s="394"/>
      <c r="K88" s="388"/>
      <c r="L88" s="389">
        <v>421.8</v>
      </c>
      <c r="M88" s="388"/>
      <c r="N88" s="391">
        <v>9799</v>
      </c>
    </row>
    <row r="89" spans="1:14" ht="33.75" x14ac:dyDescent="0.2">
      <c r="A89" s="393"/>
      <c r="B89" s="385" t="s">
        <v>111</v>
      </c>
      <c r="C89" s="499" t="s">
        <v>112</v>
      </c>
      <c r="D89" s="499"/>
      <c r="E89" s="499"/>
      <c r="F89" s="387" t="s">
        <v>113</v>
      </c>
      <c r="G89" s="401">
        <v>103</v>
      </c>
      <c r="H89" s="388"/>
      <c r="I89" s="401">
        <v>103</v>
      </c>
      <c r="J89" s="394"/>
      <c r="K89" s="388"/>
      <c r="L89" s="389">
        <v>434.45</v>
      </c>
      <c r="M89" s="388"/>
      <c r="N89" s="391">
        <v>10093</v>
      </c>
    </row>
    <row r="90" spans="1:14" ht="56.25" x14ac:dyDescent="0.2">
      <c r="A90" s="393"/>
      <c r="B90" s="385" t="s">
        <v>114</v>
      </c>
      <c r="C90" s="499" t="s">
        <v>115</v>
      </c>
      <c r="D90" s="499"/>
      <c r="E90" s="499"/>
      <c r="F90" s="387" t="s">
        <v>113</v>
      </c>
      <c r="G90" s="401">
        <v>60</v>
      </c>
      <c r="H90" s="390">
        <v>0.85</v>
      </c>
      <c r="I90" s="401">
        <v>51</v>
      </c>
      <c r="J90" s="394"/>
      <c r="K90" s="388"/>
      <c r="L90" s="389">
        <v>215.12</v>
      </c>
      <c r="M90" s="388"/>
      <c r="N90" s="391">
        <v>4997</v>
      </c>
    </row>
    <row r="91" spans="1:14" ht="10.15" customHeight="1" x14ac:dyDescent="0.2">
      <c r="A91" s="228"/>
      <c r="B91" s="402"/>
      <c r="C91" s="500" t="s">
        <v>116</v>
      </c>
      <c r="D91" s="500"/>
      <c r="E91" s="500"/>
      <c r="F91" s="383"/>
      <c r="G91" s="212"/>
      <c r="H91" s="212"/>
      <c r="I91" s="212"/>
      <c r="J91" s="214"/>
      <c r="K91" s="212"/>
      <c r="L91" s="404">
        <v>1996.12</v>
      </c>
      <c r="M91" s="398"/>
      <c r="N91" s="231">
        <v>31863</v>
      </c>
    </row>
    <row r="92" spans="1:14" ht="23.45" customHeight="1" x14ac:dyDescent="0.2">
      <c r="A92" s="210" t="s">
        <v>131</v>
      </c>
      <c r="B92" s="382" t="s">
        <v>195</v>
      </c>
      <c r="C92" s="500" t="s">
        <v>196</v>
      </c>
      <c r="D92" s="500"/>
      <c r="E92" s="500"/>
      <c r="F92" s="383" t="s">
        <v>186</v>
      </c>
      <c r="G92" s="212"/>
      <c r="H92" s="212"/>
      <c r="I92" s="213">
        <v>4</v>
      </c>
      <c r="J92" s="214"/>
      <c r="K92" s="212"/>
      <c r="L92" s="214"/>
      <c r="M92" s="212"/>
      <c r="N92" s="215"/>
    </row>
    <row r="93" spans="1:14" x14ac:dyDescent="0.2">
      <c r="A93" s="384"/>
      <c r="B93" s="385" t="s">
        <v>100</v>
      </c>
      <c r="C93" s="499" t="s">
        <v>104</v>
      </c>
      <c r="D93" s="499"/>
      <c r="E93" s="499"/>
      <c r="F93" s="387"/>
      <c r="G93" s="388"/>
      <c r="H93" s="388"/>
      <c r="I93" s="388"/>
      <c r="J93" s="389">
        <v>33.31</v>
      </c>
      <c r="K93" s="388"/>
      <c r="L93" s="389">
        <v>133.24</v>
      </c>
      <c r="M93" s="390">
        <v>23.23</v>
      </c>
      <c r="N93" s="391">
        <v>3095</v>
      </c>
    </row>
    <row r="94" spans="1:14" x14ac:dyDescent="0.2">
      <c r="A94" s="384"/>
      <c r="B94" s="385" t="s">
        <v>117</v>
      </c>
      <c r="C94" s="499" t="s">
        <v>17</v>
      </c>
      <c r="D94" s="499"/>
      <c r="E94" s="499"/>
      <c r="F94" s="387"/>
      <c r="G94" s="388"/>
      <c r="H94" s="388"/>
      <c r="I94" s="388"/>
      <c r="J94" s="389">
        <v>84.35</v>
      </c>
      <c r="K94" s="388"/>
      <c r="L94" s="389">
        <v>337.4</v>
      </c>
      <c r="M94" s="390">
        <v>9.9600000000000009</v>
      </c>
      <c r="N94" s="391">
        <v>3361</v>
      </c>
    </row>
    <row r="95" spans="1:14" x14ac:dyDescent="0.2">
      <c r="A95" s="384"/>
      <c r="B95" s="385" t="s">
        <v>118</v>
      </c>
      <c r="C95" s="499" t="s">
        <v>105</v>
      </c>
      <c r="D95" s="499"/>
      <c r="E95" s="499"/>
      <c r="F95" s="387"/>
      <c r="G95" s="388"/>
      <c r="H95" s="388"/>
      <c r="I95" s="388"/>
      <c r="J95" s="389">
        <v>11.1</v>
      </c>
      <c r="K95" s="388"/>
      <c r="L95" s="389">
        <v>44.4</v>
      </c>
      <c r="M95" s="390">
        <v>23.23</v>
      </c>
      <c r="N95" s="391">
        <v>1031</v>
      </c>
    </row>
    <row r="96" spans="1:14" x14ac:dyDescent="0.2">
      <c r="A96" s="384"/>
      <c r="B96" s="385" t="s">
        <v>121</v>
      </c>
      <c r="C96" s="499" t="s">
        <v>126</v>
      </c>
      <c r="D96" s="499"/>
      <c r="E96" s="499"/>
      <c r="F96" s="387"/>
      <c r="G96" s="388"/>
      <c r="H96" s="388"/>
      <c r="I96" s="388"/>
      <c r="J96" s="389">
        <v>2.86</v>
      </c>
      <c r="K96" s="388"/>
      <c r="L96" s="389">
        <v>11.44</v>
      </c>
      <c r="M96" s="390">
        <v>7.75</v>
      </c>
      <c r="N96" s="392">
        <v>89</v>
      </c>
    </row>
    <row r="97" spans="1:14" x14ac:dyDescent="0.2">
      <c r="A97" s="393"/>
      <c r="B97" s="385"/>
      <c r="C97" s="499" t="s">
        <v>106</v>
      </c>
      <c r="D97" s="499"/>
      <c r="E97" s="499"/>
      <c r="F97" s="387" t="s">
        <v>107</v>
      </c>
      <c r="G97" s="390">
        <v>3.76</v>
      </c>
      <c r="H97" s="388"/>
      <c r="I97" s="390">
        <v>15.04</v>
      </c>
      <c r="J97" s="394"/>
      <c r="K97" s="388"/>
      <c r="L97" s="394"/>
      <c r="M97" s="388"/>
      <c r="N97" s="395"/>
    </row>
    <row r="98" spans="1:14" x14ac:dyDescent="0.2">
      <c r="A98" s="393"/>
      <c r="B98" s="385"/>
      <c r="C98" s="499" t="s">
        <v>108</v>
      </c>
      <c r="D98" s="499"/>
      <c r="E98" s="499"/>
      <c r="F98" s="387" t="s">
        <v>107</v>
      </c>
      <c r="G98" s="390">
        <v>1.07</v>
      </c>
      <c r="H98" s="388"/>
      <c r="I98" s="390">
        <v>4.28</v>
      </c>
      <c r="J98" s="394"/>
      <c r="K98" s="388"/>
      <c r="L98" s="394"/>
      <c r="M98" s="388"/>
      <c r="N98" s="395"/>
    </row>
    <row r="99" spans="1:14" ht="10.15" customHeight="1" x14ac:dyDescent="0.2">
      <c r="A99" s="396"/>
      <c r="B99" s="385"/>
      <c r="C99" s="512" t="s">
        <v>109</v>
      </c>
      <c r="D99" s="512"/>
      <c r="E99" s="512"/>
      <c r="F99" s="397"/>
      <c r="G99" s="398"/>
      <c r="H99" s="398"/>
      <c r="I99" s="398"/>
      <c r="J99" s="399">
        <v>120.52</v>
      </c>
      <c r="K99" s="398"/>
      <c r="L99" s="399">
        <v>482.08</v>
      </c>
      <c r="M99" s="398"/>
      <c r="N99" s="400"/>
    </row>
    <row r="100" spans="1:14" x14ac:dyDescent="0.2">
      <c r="A100" s="393"/>
      <c r="B100" s="385"/>
      <c r="C100" s="499" t="s">
        <v>110</v>
      </c>
      <c r="D100" s="499"/>
      <c r="E100" s="499"/>
      <c r="F100" s="387"/>
      <c r="G100" s="388"/>
      <c r="H100" s="388"/>
      <c r="I100" s="388"/>
      <c r="J100" s="394"/>
      <c r="K100" s="388"/>
      <c r="L100" s="389">
        <v>177.64</v>
      </c>
      <c r="M100" s="388"/>
      <c r="N100" s="391">
        <v>4126</v>
      </c>
    </row>
    <row r="101" spans="1:14" ht="33.75" x14ac:dyDescent="0.2">
      <c r="A101" s="393"/>
      <c r="B101" s="385" t="s">
        <v>111</v>
      </c>
      <c r="C101" s="499" t="s">
        <v>112</v>
      </c>
      <c r="D101" s="499"/>
      <c r="E101" s="499"/>
      <c r="F101" s="387" t="s">
        <v>113</v>
      </c>
      <c r="G101" s="401">
        <v>103</v>
      </c>
      <c r="H101" s="388"/>
      <c r="I101" s="401">
        <v>103</v>
      </c>
      <c r="J101" s="394"/>
      <c r="K101" s="388"/>
      <c r="L101" s="389">
        <v>182.97</v>
      </c>
      <c r="M101" s="388"/>
      <c r="N101" s="391">
        <v>4250</v>
      </c>
    </row>
    <row r="102" spans="1:14" ht="56.25" x14ac:dyDescent="0.2">
      <c r="A102" s="393"/>
      <c r="B102" s="385" t="s">
        <v>114</v>
      </c>
      <c r="C102" s="499" t="s">
        <v>115</v>
      </c>
      <c r="D102" s="499"/>
      <c r="E102" s="499"/>
      <c r="F102" s="387" t="s">
        <v>113</v>
      </c>
      <c r="G102" s="401">
        <v>60</v>
      </c>
      <c r="H102" s="390">
        <v>0.85</v>
      </c>
      <c r="I102" s="401">
        <v>51</v>
      </c>
      <c r="J102" s="394"/>
      <c r="K102" s="388"/>
      <c r="L102" s="389">
        <v>90.6</v>
      </c>
      <c r="M102" s="388"/>
      <c r="N102" s="391">
        <v>2104</v>
      </c>
    </row>
    <row r="103" spans="1:14" ht="10.15" customHeight="1" x14ac:dyDescent="0.2">
      <c r="A103" s="228"/>
      <c r="B103" s="402"/>
      <c r="C103" s="500" t="s">
        <v>116</v>
      </c>
      <c r="D103" s="500"/>
      <c r="E103" s="500"/>
      <c r="F103" s="383"/>
      <c r="G103" s="212"/>
      <c r="H103" s="212"/>
      <c r="I103" s="212"/>
      <c r="J103" s="214"/>
      <c r="K103" s="212"/>
      <c r="L103" s="230">
        <v>755.65</v>
      </c>
      <c r="M103" s="398"/>
      <c r="N103" s="231">
        <v>12899</v>
      </c>
    </row>
    <row r="104" spans="1:14" ht="40.15" customHeight="1" x14ac:dyDescent="0.2">
      <c r="A104" s="210" t="s">
        <v>152</v>
      </c>
      <c r="B104" s="382" t="s">
        <v>458</v>
      </c>
      <c r="C104" s="500" t="s">
        <v>459</v>
      </c>
      <c r="D104" s="500"/>
      <c r="E104" s="500"/>
      <c r="F104" s="383" t="s">
        <v>186</v>
      </c>
      <c r="G104" s="212"/>
      <c r="H104" s="212"/>
      <c r="I104" s="213">
        <v>3</v>
      </c>
      <c r="J104" s="214"/>
      <c r="K104" s="212"/>
      <c r="L104" s="214"/>
      <c r="M104" s="212"/>
      <c r="N104" s="215"/>
    </row>
    <row r="105" spans="1:14" x14ac:dyDescent="0.2">
      <c r="A105" s="384"/>
      <c r="B105" s="385" t="s">
        <v>100</v>
      </c>
      <c r="C105" s="499" t="s">
        <v>104</v>
      </c>
      <c r="D105" s="499"/>
      <c r="E105" s="499"/>
      <c r="F105" s="387"/>
      <c r="G105" s="388"/>
      <c r="H105" s="388"/>
      <c r="I105" s="388"/>
      <c r="J105" s="389">
        <v>38.81</v>
      </c>
      <c r="K105" s="388"/>
      <c r="L105" s="389">
        <v>116.43</v>
      </c>
      <c r="M105" s="390">
        <v>23.23</v>
      </c>
      <c r="N105" s="391">
        <v>2705</v>
      </c>
    </row>
    <row r="106" spans="1:14" x14ac:dyDescent="0.2">
      <c r="A106" s="384"/>
      <c r="B106" s="385" t="s">
        <v>117</v>
      </c>
      <c r="C106" s="499" t="s">
        <v>17</v>
      </c>
      <c r="D106" s="499"/>
      <c r="E106" s="499"/>
      <c r="F106" s="387"/>
      <c r="G106" s="388"/>
      <c r="H106" s="388"/>
      <c r="I106" s="388"/>
      <c r="J106" s="389">
        <v>14.46</v>
      </c>
      <c r="K106" s="388"/>
      <c r="L106" s="389">
        <v>43.38</v>
      </c>
      <c r="M106" s="390">
        <v>9.9600000000000009</v>
      </c>
      <c r="N106" s="392">
        <v>432</v>
      </c>
    </row>
    <row r="107" spans="1:14" x14ac:dyDescent="0.2">
      <c r="A107" s="384"/>
      <c r="B107" s="385" t="s">
        <v>118</v>
      </c>
      <c r="C107" s="499" t="s">
        <v>105</v>
      </c>
      <c r="D107" s="499"/>
      <c r="E107" s="499"/>
      <c r="F107" s="387"/>
      <c r="G107" s="388"/>
      <c r="H107" s="388"/>
      <c r="I107" s="388"/>
      <c r="J107" s="389">
        <v>2.5499999999999998</v>
      </c>
      <c r="K107" s="388"/>
      <c r="L107" s="389">
        <v>7.65</v>
      </c>
      <c r="M107" s="390">
        <v>23.23</v>
      </c>
      <c r="N107" s="392">
        <v>178</v>
      </c>
    </row>
    <row r="108" spans="1:14" ht="10.15" customHeight="1" x14ac:dyDescent="0.2">
      <c r="A108" s="384"/>
      <c r="B108" s="385" t="s">
        <v>121</v>
      </c>
      <c r="C108" s="499" t="s">
        <v>126</v>
      </c>
      <c r="D108" s="499"/>
      <c r="E108" s="499"/>
      <c r="F108" s="387"/>
      <c r="G108" s="388"/>
      <c r="H108" s="388"/>
      <c r="I108" s="388"/>
      <c r="J108" s="389">
        <v>2.86</v>
      </c>
      <c r="K108" s="388"/>
      <c r="L108" s="389">
        <v>8.58</v>
      </c>
      <c r="M108" s="390">
        <v>7.75</v>
      </c>
      <c r="N108" s="392">
        <v>66</v>
      </c>
    </row>
    <row r="109" spans="1:14" x14ac:dyDescent="0.2">
      <c r="A109" s="393"/>
      <c r="B109" s="385"/>
      <c r="C109" s="499" t="s">
        <v>106</v>
      </c>
      <c r="D109" s="499"/>
      <c r="E109" s="499"/>
      <c r="F109" s="387" t="s">
        <v>107</v>
      </c>
      <c r="G109" s="390">
        <v>4.38</v>
      </c>
      <c r="H109" s="388"/>
      <c r="I109" s="390">
        <v>13.14</v>
      </c>
      <c r="J109" s="394"/>
      <c r="K109" s="388"/>
      <c r="L109" s="394"/>
      <c r="M109" s="388"/>
      <c r="N109" s="395"/>
    </row>
    <row r="110" spans="1:14" x14ac:dyDescent="0.2">
      <c r="A110" s="393"/>
      <c r="B110" s="385"/>
      <c r="C110" s="499" t="s">
        <v>108</v>
      </c>
      <c r="D110" s="499"/>
      <c r="E110" s="499"/>
      <c r="F110" s="387" t="s">
        <v>107</v>
      </c>
      <c r="G110" s="390">
        <v>0.22</v>
      </c>
      <c r="H110" s="388"/>
      <c r="I110" s="390">
        <v>0.66</v>
      </c>
      <c r="J110" s="394"/>
      <c r="K110" s="388"/>
      <c r="L110" s="394"/>
      <c r="M110" s="388"/>
      <c r="N110" s="395"/>
    </row>
    <row r="111" spans="1:14" x14ac:dyDescent="0.2">
      <c r="A111" s="396"/>
      <c r="B111" s="385"/>
      <c r="C111" s="512" t="s">
        <v>109</v>
      </c>
      <c r="D111" s="512"/>
      <c r="E111" s="512"/>
      <c r="F111" s="397"/>
      <c r="G111" s="398"/>
      <c r="H111" s="398"/>
      <c r="I111" s="398"/>
      <c r="J111" s="399">
        <v>56.13</v>
      </c>
      <c r="K111" s="398"/>
      <c r="L111" s="399">
        <v>168.39</v>
      </c>
      <c r="M111" s="398"/>
      <c r="N111" s="400"/>
    </row>
    <row r="112" spans="1:14" ht="10.15" customHeight="1" x14ac:dyDescent="0.2">
      <c r="A112" s="393"/>
      <c r="B112" s="385"/>
      <c r="C112" s="499" t="s">
        <v>110</v>
      </c>
      <c r="D112" s="499"/>
      <c r="E112" s="499"/>
      <c r="F112" s="387"/>
      <c r="G112" s="388"/>
      <c r="H112" s="388"/>
      <c r="I112" s="388"/>
      <c r="J112" s="394"/>
      <c r="K112" s="388"/>
      <c r="L112" s="389">
        <v>124.08</v>
      </c>
      <c r="M112" s="388"/>
      <c r="N112" s="391">
        <v>2883</v>
      </c>
    </row>
    <row r="113" spans="1:14" ht="10.15" customHeight="1" x14ac:dyDescent="0.2">
      <c r="A113" s="393"/>
      <c r="B113" s="385" t="s">
        <v>111</v>
      </c>
      <c r="C113" s="499" t="s">
        <v>112</v>
      </c>
      <c r="D113" s="499"/>
      <c r="E113" s="499"/>
      <c r="F113" s="387" t="s">
        <v>113</v>
      </c>
      <c r="G113" s="401">
        <v>103</v>
      </c>
      <c r="H113" s="388"/>
      <c r="I113" s="401">
        <v>103</v>
      </c>
      <c r="J113" s="394"/>
      <c r="K113" s="388"/>
      <c r="L113" s="389">
        <v>127.8</v>
      </c>
      <c r="M113" s="388"/>
      <c r="N113" s="391">
        <v>2969</v>
      </c>
    </row>
    <row r="114" spans="1:14" ht="10.15" customHeight="1" x14ac:dyDescent="0.2">
      <c r="A114" s="393"/>
      <c r="B114" s="385" t="s">
        <v>114</v>
      </c>
      <c r="C114" s="499" t="s">
        <v>115</v>
      </c>
      <c r="D114" s="499"/>
      <c r="E114" s="499"/>
      <c r="F114" s="387" t="s">
        <v>113</v>
      </c>
      <c r="G114" s="401">
        <v>60</v>
      </c>
      <c r="H114" s="390">
        <v>0.85</v>
      </c>
      <c r="I114" s="401">
        <v>51</v>
      </c>
      <c r="J114" s="394"/>
      <c r="K114" s="388"/>
      <c r="L114" s="389">
        <v>63.28</v>
      </c>
      <c r="M114" s="388"/>
      <c r="N114" s="391">
        <v>1470</v>
      </c>
    </row>
    <row r="115" spans="1:14" ht="10.15" customHeight="1" x14ac:dyDescent="0.2">
      <c r="A115" s="228"/>
      <c r="B115" s="402"/>
      <c r="C115" s="500" t="s">
        <v>116</v>
      </c>
      <c r="D115" s="500"/>
      <c r="E115" s="500"/>
      <c r="F115" s="383"/>
      <c r="G115" s="212"/>
      <c r="H115" s="212"/>
      <c r="I115" s="212"/>
      <c r="J115" s="214"/>
      <c r="K115" s="212"/>
      <c r="L115" s="230">
        <v>359.47</v>
      </c>
      <c r="M115" s="398"/>
      <c r="N115" s="231">
        <v>7642</v>
      </c>
    </row>
    <row r="116" spans="1:14" ht="31.15" customHeight="1" x14ac:dyDescent="0.2">
      <c r="A116" s="210" t="s">
        <v>157</v>
      </c>
      <c r="B116" s="382" t="s">
        <v>197</v>
      </c>
      <c r="C116" s="500" t="s">
        <v>198</v>
      </c>
      <c r="D116" s="500"/>
      <c r="E116" s="500"/>
      <c r="F116" s="383" t="s">
        <v>103</v>
      </c>
      <c r="G116" s="212"/>
      <c r="H116" s="212"/>
      <c r="I116" s="213">
        <v>4</v>
      </c>
      <c r="J116" s="214"/>
      <c r="K116" s="212"/>
      <c r="L116" s="214"/>
      <c r="M116" s="212"/>
      <c r="N116" s="215"/>
    </row>
    <row r="117" spans="1:14" x14ac:dyDescent="0.2">
      <c r="A117" s="384"/>
      <c r="B117" s="385" t="s">
        <v>100</v>
      </c>
      <c r="C117" s="499" t="s">
        <v>104</v>
      </c>
      <c r="D117" s="499"/>
      <c r="E117" s="499"/>
      <c r="F117" s="387"/>
      <c r="G117" s="388"/>
      <c r="H117" s="388"/>
      <c r="I117" s="388"/>
      <c r="J117" s="389">
        <v>18.22</v>
      </c>
      <c r="K117" s="388"/>
      <c r="L117" s="389">
        <v>72.88</v>
      </c>
      <c r="M117" s="390">
        <v>23.23</v>
      </c>
      <c r="N117" s="391">
        <v>1693</v>
      </c>
    </row>
    <row r="118" spans="1:14" ht="10.15" customHeight="1" x14ac:dyDescent="0.2">
      <c r="A118" s="384"/>
      <c r="B118" s="385" t="s">
        <v>121</v>
      </c>
      <c r="C118" s="499" t="s">
        <v>126</v>
      </c>
      <c r="D118" s="499"/>
      <c r="E118" s="499"/>
      <c r="F118" s="387"/>
      <c r="G118" s="388"/>
      <c r="H118" s="388"/>
      <c r="I118" s="388"/>
      <c r="J118" s="389">
        <v>0.36</v>
      </c>
      <c r="K118" s="388"/>
      <c r="L118" s="389">
        <v>1.44</v>
      </c>
      <c r="M118" s="390">
        <v>7.75</v>
      </c>
      <c r="N118" s="392">
        <v>11</v>
      </c>
    </row>
    <row r="119" spans="1:14" x14ac:dyDescent="0.2">
      <c r="A119" s="393"/>
      <c r="B119" s="385"/>
      <c r="C119" s="499" t="s">
        <v>106</v>
      </c>
      <c r="D119" s="499"/>
      <c r="E119" s="499"/>
      <c r="F119" s="387" t="s">
        <v>107</v>
      </c>
      <c r="G119" s="390">
        <v>1.76</v>
      </c>
      <c r="H119" s="388"/>
      <c r="I119" s="390">
        <v>7.04</v>
      </c>
      <c r="J119" s="394"/>
      <c r="K119" s="388"/>
      <c r="L119" s="394"/>
      <c r="M119" s="388"/>
      <c r="N119" s="395"/>
    </row>
    <row r="120" spans="1:14" x14ac:dyDescent="0.2">
      <c r="A120" s="396"/>
      <c r="B120" s="385"/>
      <c r="C120" s="512" t="s">
        <v>109</v>
      </c>
      <c r="D120" s="512"/>
      <c r="E120" s="512"/>
      <c r="F120" s="397"/>
      <c r="G120" s="398"/>
      <c r="H120" s="398"/>
      <c r="I120" s="398"/>
      <c r="J120" s="399">
        <v>18.579999999999998</v>
      </c>
      <c r="K120" s="398"/>
      <c r="L120" s="399">
        <v>74.319999999999993</v>
      </c>
      <c r="M120" s="398"/>
      <c r="N120" s="400"/>
    </row>
    <row r="121" spans="1:14" x14ac:dyDescent="0.2">
      <c r="A121" s="393"/>
      <c r="B121" s="385"/>
      <c r="C121" s="499" t="s">
        <v>110</v>
      </c>
      <c r="D121" s="499"/>
      <c r="E121" s="499"/>
      <c r="F121" s="387"/>
      <c r="G121" s="388"/>
      <c r="H121" s="388"/>
      <c r="I121" s="388"/>
      <c r="J121" s="394"/>
      <c r="K121" s="388"/>
      <c r="L121" s="389">
        <v>72.88</v>
      </c>
      <c r="M121" s="388"/>
      <c r="N121" s="391">
        <v>1693</v>
      </c>
    </row>
    <row r="122" spans="1:14" ht="10.15" customHeight="1" x14ac:dyDescent="0.2">
      <c r="A122" s="393"/>
      <c r="B122" s="385" t="s">
        <v>199</v>
      </c>
      <c r="C122" s="499" t="s">
        <v>200</v>
      </c>
      <c r="D122" s="499"/>
      <c r="E122" s="499"/>
      <c r="F122" s="387" t="s">
        <v>113</v>
      </c>
      <c r="G122" s="401">
        <v>95</v>
      </c>
      <c r="H122" s="388"/>
      <c r="I122" s="401">
        <v>95</v>
      </c>
      <c r="J122" s="394"/>
      <c r="K122" s="388"/>
      <c r="L122" s="389">
        <v>69.239999999999995</v>
      </c>
      <c r="M122" s="388"/>
      <c r="N122" s="391">
        <v>1608</v>
      </c>
    </row>
    <row r="123" spans="1:14" ht="10.15" customHeight="1" x14ac:dyDescent="0.2">
      <c r="A123" s="393"/>
      <c r="B123" s="385" t="s">
        <v>201</v>
      </c>
      <c r="C123" s="499" t="s">
        <v>202</v>
      </c>
      <c r="D123" s="499"/>
      <c r="E123" s="499"/>
      <c r="F123" s="387" t="s">
        <v>113</v>
      </c>
      <c r="G123" s="401">
        <v>45</v>
      </c>
      <c r="H123" s="388"/>
      <c r="I123" s="401">
        <v>45</v>
      </c>
      <c r="J123" s="394"/>
      <c r="K123" s="388"/>
      <c r="L123" s="389">
        <v>32.799999999999997</v>
      </c>
      <c r="M123" s="388"/>
      <c r="N123" s="392">
        <v>762</v>
      </c>
    </row>
    <row r="124" spans="1:14" x14ac:dyDescent="0.2">
      <c r="A124" s="228"/>
      <c r="B124" s="402"/>
      <c r="C124" s="500" t="s">
        <v>116</v>
      </c>
      <c r="D124" s="500"/>
      <c r="E124" s="500"/>
      <c r="F124" s="383"/>
      <c r="G124" s="212"/>
      <c r="H124" s="212"/>
      <c r="I124" s="212"/>
      <c r="J124" s="214"/>
      <c r="K124" s="212"/>
      <c r="L124" s="230">
        <v>176.36</v>
      </c>
      <c r="M124" s="398"/>
      <c r="N124" s="231">
        <v>4074</v>
      </c>
    </row>
    <row r="125" spans="1:14" x14ac:dyDescent="0.2">
      <c r="A125" s="508" t="s">
        <v>203</v>
      </c>
      <c r="B125" s="509"/>
      <c r="C125" s="509"/>
      <c r="D125" s="509"/>
      <c r="E125" s="509"/>
      <c r="F125" s="509"/>
      <c r="G125" s="509"/>
      <c r="H125" s="509"/>
      <c r="I125" s="509"/>
      <c r="J125" s="509"/>
      <c r="K125" s="509"/>
      <c r="L125" s="509"/>
      <c r="M125" s="509"/>
      <c r="N125" s="510"/>
    </row>
    <row r="126" spans="1:14" ht="43.9" customHeight="1" x14ac:dyDescent="0.2">
      <c r="A126" s="210" t="s">
        <v>52</v>
      </c>
      <c r="B126" s="382" t="s">
        <v>204</v>
      </c>
      <c r="C126" s="500" t="s">
        <v>205</v>
      </c>
      <c r="D126" s="500"/>
      <c r="E126" s="500"/>
      <c r="F126" s="383" t="s">
        <v>206</v>
      </c>
      <c r="G126" s="212"/>
      <c r="H126" s="212"/>
      <c r="I126" s="410">
        <v>3.0000000000000001E-3</v>
      </c>
      <c r="J126" s="214"/>
      <c r="K126" s="212"/>
      <c r="L126" s="214"/>
      <c r="M126" s="212"/>
      <c r="N126" s="215"/>
    </row>
    <row r="127" spans="1:14" x14ac:dyDescent="0.2">
      <c r="A127" s="396"/>
      <c r="B127" s="386"/>
      <c r="C127" s="499" t="s">
        <v>399</v>
      </c>
      <c r="D127" s="499"/>
      <c r="E127" s="499"/>
      <c r="F127" s="499"/>
      <c r="G127" s="499"/>
      <c r="H127" s="499"/>
      <c r="I127" s="499"/>
      <c r="J127" s="499"/>
      <c r="K127" s="499"/>
      <c r="L127" s="499"/>
      <c r="M127" s="499"/>
      <c r="N127" s="501"/>
    </row>
    <row r="128" spans="1:14" x14ac:dyDescent="0.2">
      <c r="A128" s="384"/>
      <c r="B128" s="385" t="s">
        <v>100</v>
      </c>
      <c r="C128" s="499" t="s">
        <v>104</v>
      </c>
      <c r="D128" s="499"/>
      <c r="E128" s="499"/>
      <c r="F128" s="387"/>
      <c r="G128" s="388"/>
      <c r="H128" s="388"/>
      <c r="I128" s="388"/>
      <c r="J128" s="406">
        <v>1201.2</v>
      </c>
      <c r="K128" s="388"/>
      <c r="L128" s="389">
        <v>3.6</v>
      </c>
      <c r="M128" s="390">
        <v>23.23</v>
      </c>
      <c r="N128" s="392">
        <v>84</v>
      </c>
    </row>
    <row r="129" spans="1:14" x14ac:dyDescent="0.2">
      <c r="A129" s="393"/>
      <c r="B129" s="385"/>
      <c r="C129" s="499" t="s">
        <v>106</v>
      </c>
      <c r="D129" s="499"/>
      <c r="E129" s="499"/>
      <c r="F129" s="387" t="s">
        <v>107</v>
      </c>
      <c r="G129" s="401">
        <v>154</v>
      </c>
      <c r="H129" s="388"/>
      <c r="I129" s="408">
        <v>0.46200000000000002</v>
      </c>
      <c r="J129" s="394"/>
      <c r="K129" s="388"/>
      <c r="L129" s="394"/>
      <c r="M129" s="388"/>
      <c r="N129" s="395"/>
    </row>
    <row r="130" spans="1:14" ht="10.15" customHeight="1" x14ac:dyDescent="0.2">
      <c r="A130" s="396"/>
      <c r="B130" s="385"/>
      <c r="C130" s="512" t="s">
        <v>109</v>
      </c>
      <c r="D130" s="512"/>
      <c r="E130" s="512"/>
      <c r="F130" s="397"/>
      <c r="G130" s="398"/>
      <c r="H130" s="398"/>
      <c r="I130" s="398"/>
      <c r="J130" s="403">
        <v>1201.2</v>
      </c>
      <c r="K130" s="398"/>
      <c r="L130" s="399">
        <v>3.6</v>
      </c>
      <c r="M130" s="398"/>
      <c r="N130" s="400"/>
    </row>
    <row r="131" spans="1:14" ht="10.15" customHeight="1" x14ac:dyDescent="0.2">
      <c r="A131" s="393"/>
      <c r="B131" s="385"/>
      <c r="C131" s="499" t="s">
        <v>110</v>
      </c>
      <c r="D131" s="499"/>
      <c r="E131" s="499"/>
      <c r="F131" s="387"/>
      <c r="G131" s="388"/>
      <c r="H131" s="388"/>
      <c r="I131" s="388"/>
      <c r="J131" s="394"/>
      <c r="K131" s="388"/>
      <c r="L131" s="389">
        <v>3.6</v>
      </c>
      <c r="M131" s="388"/>
      <c r="N131" s="392">
        <v>84</v>
      </c>
    </row>
    <row r="132" spans="1:14" ht="33.75" x14ac:dyDescent="0.2">
      <c r="A132" s="393"/>
      <c r="B132" s="385" t="s">
        <v>207</v>
      </c>
      <c r="C132" s="499" t="s">
        <v>208</v>
      </c>
      <c r="D132" s="499"/>
      <c r="E132" s="499"/>
      <c r="F132" s="387" t="s">
        <v>113</v>
      </c>
      <c r="G132" s="401">
        <v>89</v>
      </c>
      <c r="H132" s="388"/>
      <c r="I132" s="401">
        <v>89</v>
      </c>
      <c r="J132" s="394"/>
      <c r="K132" s="388"/>
      <c r="L132" s="389">
        <v>3.2</v>
      </c>
      <c r="M132" s="388"/>
      <c r="N132" s="392">
        <v>75</v>
      </c>
    </row>
    <row r="133" spans="1:14" ht="56.25" x14ac:dyDescent="0.2">
      <c r="A133" s="393"/>
      <c r="B133" s="385" t="s">
        <v>209</v>
      </c>
      <c r="C133" s="499" t="s">
        <v>210</v>
      </c>
      <c r="D133" s="499"/>
      <c r="E133" s="499"/>
      <c r="F133" s="387" t="s">
        <v>113</v>
      </c>
      <c r="G133" s="401">
        <v>40</v>
      </c>
      <c r="H133" s="390">
        <v>0.85</v>
      </c>
      <c r="I133" s="401">
        <v>34</v>
      </c>
      <c r="J133" s="394"/>
      <c r="K133" s="388"/>
      <c r="L133" s="389">
        <v>1.22</v>
      </c>
      <c r="M133" s="388"/>
      <c r="N133" s="392">
        <v>29</v>
      </c>
    </row>
    <row r="134" spans="1:14" x14ac:dyDescent="0.2">
      <c r="A134" s="228"/>
      <c r="B134" s="402"/>
      <c r="C134" s="500" t="s">
        <v>116</v>
      </c>
      <c r="D134" s="500"/>
      <c r="E134" s="500"/>
      <c r="F134" s="383"/>
      <c r="G134" s="212"/>
      <c r="H134" s="212"/>
      <c r="I134" s="212"/>
      <c r="J134" s="214"/>
      <c r="K134" s="212"/>
      <c r="L134" s="230">
        <v>8.02</v>
      </c>
      <c r="M134" s="398"/>
      <c r="N134" s="411">
        <v>188</v>
      </c>
    </row>
    <row r="135" spans="1:14" ht="24.6" customHeight="1" x14ac:dyDescent="0.2">
      <c r="A135" s="210" t="s">
        <v>162</v>
      </c>
      <c r="B135" s="382" t="s">
        <v>211</v>
      </c>
      <c r="C135" s="500" t="s">
        <v>212</v>
      </c>
      <c r="D135" s="500"/>
      <c r="E135" s="500"/>
      <c r="F135" s="383" t="s">
        <v>206</v>
      </c>
      <c r="G135" s="212"/>
      <c r="H135" s="212"/>
      <c r="I135" s="410">
        <v>3.0000000000000001E-3</v>
      </c>
      <c r="J135" s="214"/>
      <c r="K135" s="212"/>
      <c r="L135" s="214"/>
      <c r="M135" s="212"/>
      <c r="N135" s="215"/>
    </row>
    <row r="136" spans="1:14" x14ac:dyDescent="0.2">
      <c r="A136" s="384"/>
      <c r="B136" s="385" t="s">
        <v>100</v>
      </c>
      <c r="C136" s="499" t="s">
        <v>104</v>
      </c>
      <c r="D136" s="499"/>
      <c r="E136" s="499"/>
      <c r="F136" s="387"/>
      <c r="G136" s="388"/>
      <c r="H136" s="388"/>
      <c r="I136" s="388"/>
      <c r="J136" s="389">
        <v>729</v>
      </c>
      <c r="K136" s="388"/>
      <c r="L136" s="389">
        <v>2.19</v>
      </c>
      <c r="M136" s="390">
        <v>23.23</v>
      </c>
      <c r="N136" s="392">
        <v>51</v>
      </c>
    </row>
    <row r="137" spans="1:14" x14ac:dyDescent="0.2">
      <c r="A137" s="393"/>
      <c r="B137" s="385"/>
      <c r="C137" s="499" t="s">
        <v>106</v>
      </c>
      <c r="D137" s="499"/>
      <c r="E137" s="499"/>
      <c r="F137" s="387" t="s">
        <v>107</v>
      </c>
      <c r="G137" s="407">
        <v>97.2</v>
      </c>
      <c r="H137" s="388"/>
      <c r="I137" s="409">
        <v>0.29160000000000003</v>
      </c>
      <c r="J137" s="394"/>
      <c r="K137" s="388"/>
      <c r="L137" s="394"/>
      <c r="M137" s="388"/>
      <c r="N137" s="395"/>
    </row>
    <row r="138" spans="1:14" x14ac:dyDescent="0.2">
      <c r="A138" s="396"/>
      <c r="B138" s="385"/>
      <c r="C138" s="512" t="s">
        <v>109</v>
      </c>
      <c r="D138" s="512"/>
      <c r="E138" s="512"/>
      <c r="F138" s="397"/>
      <c r="G138" s="398"/>
      <c r="H138" s="398"/>
      <c r="I138" s="398"/>
      <c r="J138" s="399">
        <v>729</v>
      </c>
      <c r="K138" s="398"/>
      <c r="L138" s="399">
        <v>2.19</v>
      </c>
      <c r="M138" s="398"/>
      <c r="N138" s="400"/>
    </row>
    <row r="139" spans="1:14" ht="10.15" customHeight="1" x14ac:dyDescent="0.2">
      <c r="A139" s="393"/>
      <c r="B139" s="385"/>
      <c r="C139" s="499" t="s">
        <v>110</v>
      </c>
      <c r="D139" s="499"/>
      <c r="E139" s="499"/>
      <c r="F139" s="387"/>
      <c r="G139" s="388"/>
      <c r="H139" s="388"/>
      <c r="I139" s="388"/>
      <c r="J139" s="394"/>
      <c r="K139" s="388"/>
      <c r="L139" s="389">
        <v>2.19</v>
      </c>
      <c r="M139" s="388"/>
      <c r="N139" s="392">
        <v>51</v>
      </c>
    </row>
    <row r="140" spans="1:14" ht="33.75" x14ac:dyDescent="0.2">
      <c r="A140" s="393"/>
      <c r="B140" s="385" t="s">
        <v>207</v>
      </c>
      <c r="C140" s="499" t="s">
        <v>208</v>
      </c>
      <c r="D140" s="499"/>
      <c r="E140" s="499"/>
      <c r="F140" s="387" t="s">
        <v>113</v>
      </c>
      <c r="G140" s="401">
        <v>89</v>
      </c>
      <c r="H140" s="388"/>
      <c r="I140" s="401">
        <v>89</v>
      </c>
      <c r="J140" s="394"/>
      <c r="K140" s="388"/>
      <c r="L140" s="389">
        <v>1.95</v>
      </c>
      <c r="M140" s="388"/>
      <c r="N140" s="392">
        <v>45</v>
      </c>
    </row>
    <row r="141" spans="1:14" ht="30.6" customHeight="1" x14ac:dyDescent="0.2">
      <c r="A141" s="393"/>
      <c r="B141" s="385" t="s">
        <v>209</v>
      </c>
      <c r="C141" s="499" t="s">
        <v>210</v>
      </c>
      <c r="D141" s="499"/>
      <c r="E141" s="499"/>
      <c r="F141" s="387" t="s">
        <v>113</v>
      </c>
      <c r="G141" s="401">
        <v>40</v>
      </c>
      <c r="H141" s="390">
        <v>0.85</v>
      </c>
      <c r="I141" s="401">
        <v>34</v>
      </c>
      <c r="J141" s="394"/>
      <c r="K141" s="388"/>
      <c r="L141" s="389">
        <v>0.74</v>
      </c>
      <c r="M141" s="388"/>
      <c r="N141" s="392">
        <v>17</v>
      </c>
    </row>
    <row r="142" spans="1:14" x14ac:dyDescent="0.2">
      <c r="A142" s="228"/>
      <c r="B142" s="402"/>
      <c r="C142" s="500" t="s">
        <v>116</v>
      </c>
      <c r="D142" s="500"/>
      <c r="E142" s="500"/>
      <c r="F142" s="383"/>
      <c r="G142" s="212"/>
      <c r="H142" s="212"/>
      <c r="I142" s="212"/>
      <c r="J142" s="214"/>
      <c r="K142" s="212"/>
      <c r="L142" s="230">
        <v>4.88</v>
      </c>
      <c r="M142" s="398"/>
      <c r="N142" s="411">
        <v>113</v>
      </c>
    </row>
    <row r="143" spans="1:14" ht="24" customHeight="1" x14ac:dyDescent="0.2">
      <c r="A143" s="210" t="s">
        <v>31</v>
      </c>
      <c r="B143" s="382" t="s">
        <v>213</v>
      </c>
      <c r="C143" s="500" t="s">
        <v>214</v>
      </c>
      <c r="D143" s="500"/>
      <c r="E143" s="500"/>
      <c r="F143" s="383" t="s">
        <v>215</v>
      </c>
      <c r="G143" s="212"/>
      <c r="H143" s="212"/>
      <c r="I143" s="412">
        <v>0.4</v>
      </c>
      <c r="J143" s="214"/>
      <c r="K143" s="212"/>
      <c r="L143" s="214"/>
      <c r="M143" s="212"/>
      <c r="N143" s="215"/>
    </row>
    <row r="144" spans="1:14" ht="10.15" customHeight="1" x14ac:dyDescent="0.2">
      <c r="A144" s="396"/>
      <c r="B144" s="386"/>
      <c r="C144" s="499" t="s">
        <v>400</v>
      </c>
      <c r="D144" s="499"/>
      <c r="E144" s="499"/>
      <c r="F144" s="499"/>
      <c r="G144" s="499"/>
      <c r="H144" s="499"/>
      <c r="I144" s="499"/>
      <c r="J144" s="499"/>
      <c r="K144" s="499"/>
      <c r="L144" s="499"/>
      <c r="M144" s="499"/>
      <c r="N144" s="501"/>
    </row>
    <row r="145" spans="1:14" x14ac:dyDescent="0.2">
      <c r="A145" s="384"/>
      <c r="B145" s="385" t="s">
        <v>100</v>
      </c>
      <c r="C145" s="499" t="s">
        <v>104</v>
      </c>
      <c r="D145" s="499"/>
      <c r="E145" s="499"/>
      <c r="F145" s="387"/>
      <c r="G145" s="388"/>
      <c r="H145" s="388"/>
      <c r="I145" s="388"/>
      <c r="J145" s="389">
        <v>67.77</v>
      </c>
      <c r="K145" s="388"/>
      <c r="L145" s="389">
        <v>27.11</v>
      </c>
      <c r="M145" s="390">
        <v>23.23</v>
      </c>
      <c r="N145" s="392">
        <v>630</v>
      </c>
    </row>
    <row r="146" spans="1:14" x14ac:dyDescent="0.2">
      <c r="A146" s="384"/>
      <c r="B146" s="385" t="s">
        <v>117</v>
      </c>
      <c r="C146" s="499" t="s">
        <v>17</v>
      </c>
      <c r="D146" s="499"/>
      <c r="E146" s="499"/>
      <c r="F146" s="387"/>
      <c r="G146" s="388"/>
      <c r="H146" s="388"/>
      <c r="I146" s="388"/>
      <c r="J146" s="389">
        <v>41.28</v>
      </c>
      <c r="K146" s="388"/>
      <c r="L146" s="389">
        <v>16.510000000000002</v>
      </c>
      <c r="M146" s="390">
        <v>9.9600000000000009</v>
      </c>
      <c r="N146" s="392">
        <v>164</v>
      </c>
    </row>
    <row r="147" spans="1:14" x14ac:dyDescent="0.2">
      <c r="A147" s="384"/>
      <c r="B147" s="385" t="s">
        <v>118</v>
      </c>
      <c r="C147" s="499" t="s">
        <v>105</v>
      </c>
      <c r="D147" s="499"/>
      <c r="E147" s="499"/>
      <c r="F147" s="387"/>
      <c r="G147" s="388"/>
      <c r="H147" s="388"/>
      <c r="I147" s="388"/>
      <c r="J147" s="389">
        <v>3.27</v>
      </c>
      <c r="K147" s="388"/>
      <c r="L147" s="389">
        <v>1.31</v>
      </c>
      <c r="M147" s="390">
        <v>23.23</v>
      </c>
      <c r="N147" s="392">
        <v>30</v>
      </c>
    </row>
    <row r="148" spans="1:14" x14ac:dyDescent="0.2">
      <c r="A148" s="384"/>
      <c r="B148" s="385" t="s">
        <v>121</v>
      </c>
      <c r="C148" s="499" t="s">
        <v>126</v>
      </c>
      <c r="D148" s="499"/>
      <c r="E148" s="499"/>
      <c r="F148" s="387"/>
      <c r="G148" s="388"/>
      <c r="H148" s="388"/>
      <c r="I148" s="388"/>
      <c r="J148" s="389">
        <v>486.56</v>
      </c>
      <c r="K148" s="388"/>
      <c r="L148" s="389">
        <v>194.62</v>
      </c>
      <c r="M148" s="390">
        <v>7.75</v>
      </c>
      <c r="N148" s="391">
        <v>1508</v>
      </c>
    </row>
    <row r="149" spans="1:14" x14ac:dyDescent="0.2">
      <c r="A149" s="393"/>
      <c r="B149" s="385"/>
      <c r="C149" s="499" t="s">
        <v>106</v>
      </c>
      <c r="D149" s="499"/>
      <c r="E149" s="499"/>
      <c r="F149" s="387" t="s">
        <v>107</v>
      </c>
      <c r="G149" s="390">
        <v>7.21</v>
      </c>
      <c r="H149" s="388"/>
      <c r="I149" s="408">
        <v>2.8839999999999999</v>
      </c>
      <c r="J149" s="394"/>
      <c r="K149" s="388"/>
      <c r="L149" s="394"/>
      <c r="M149" s="388"/>
      <c r="N149" s="395"/>
    </row>
    <row r="150" spans="1:14" x14ac:dyDescent="0.2">
      <c r="A150" s="393"/>
      <c r="B150" s="385"/>
      <c r="C150" s="499" t="s">
        <v>108</v>
      </c>
      <c r="D150" s="499"/>
      <c r="E150" s="499"/>
      <c r="F150" s="387" t="s">
        <v>107</v>
      </c>
      <c r="G150" s="390">
        <v>0.26</v>
      </c>
      <c r="H150" s="388"/>
      <c r="I150" s="408">
        <v>0.104</v>
      </c>
      <c r="J150" s="394"/>
      <c r="K150" s="388"/>
      <c r="L150" s="394"/>
      <c r="M150" s="388"/>
      <c r="N150" s="395"/>
    </row>
    <row r="151" spans="1:14" ht="10.15" customHeight="1" x14ac:dyDescent="0.2">
      <c r="A151" s="396"/>
      <c r="B151" s="385"/>
      <c r="C151" s="512" t="s">
        <v>109</v>
      </c>
      <c r="D151" s="512"/>
      <c r="E151" s="512"/>
      <c r="F151" s="397"/>
      <c r="G151" s="398"/>
      <c r="H151" s="398"/>
      <c r="I151" s="398"/>
      <c r="J151" s="399">
        <v>595.61</v>
      </c>
      <c r="K151" s="398"/>
      <c r="L151" s="399">
        <v>238.24</v>
      </c>
      <c r="M151" s="398"/>
      <c r="N151" s="400"/>
    </row>
    <row r="152" spans="1:14" x14ac:dyDescent="0.2">
      <c r="A152" s="393"/>
      <c r="B152" s="385"/>
      <c r="C152" s="499" t="s">
        <v>110</v>
      </c>
      <c r="D152" s="499"/>
      <c r="E152" s="499"/>
      <c r="F152" s="387"/>
      <c r="G152" s="388"/>
      <c r="H152" s="388"/>
      <c r="I152" s="388"/>
      <c r="J152" s="394"/>
      <c r="K152" s="388"/>
      <c r="L152" s="389">
        <v>28.42</v>
      </c>
      <c r="M152" s="388"/>
      <c r="N152" s="392">
        <v>660</v>
      </c>
    </row>
    <row r="153" spans="1:14" ht="33.75" x14ac:dyDescent="0.2">
      <c r="A153" s="393"/>
      <c r="B153" s="385" t="s">
        <v>127</v>
      </c>
      <c r="C153" s="499" t="s">
        <v>128</v>
      </c>
      <c r="D153" s="499"/>
      <c r="E153" s="499"/>
      <c r="F153" s="387" t="s">
        <v>113</v>
      </c>
      <c r="G153" s="401">
        <v>97</v>
      </c>
      <c r="H153" s="388"/>
      <c r="I153" s="401">
        <v>97</v>
      </c>
      <c r="J153" s="394"/>
      <c r="K153" s="388"/>
      <c r="L153" s="389">
        <v>27.57</v>
      </c>
      <c r="M153" s="388"/>
      <c r="N153" s="392">
        <v>640</v>
      </c>
    </row>
    <row r="154" spans="1:14" ht="33.75" x14ac:dyDescent="0.2">
      <c r="A154" s="393"/>
      <c r="B154" s="385" t="s">
        <v>129</v>
      </c>
      <c r="C154" s="499" t="s">
        <v>130</v>
      </c>
      <c r="D154" s="499"/>
      <c r="E154" s="499"/>
      <c r="F154" s="387" t="s">
        <v>113</v>
      </c>
      <c r="G154" s="401">
        <v>51</v>
      </c>
      <c r="H154" s="388"/>
      <c r="I154" s="401">
        <v>51</v>
      </c>
      <c r="J154" s="394"/>
      <c r="K154" s="388"/>
      <c r="L154" s="389">
        <v>14.49</v>
      </c>
      <c r="M154" s="388"/>
      <c r="N154" s="392">
        <v>337</v>
      </c>
    </row>
    <row r="155" spans="1:14" ht="10.15" customHeight="1" x14ac:dyDescent="0.2">
      <c r="A155" s="228"/>
      <c r="B155" s="402"/>
      <c r="C155" s="500" t="s">
        <v>116</v>
      </c>
      <c r="D155" s="500"/>
      <c r="E155" s="500"/>
      <c r="F155" s="383"/>
      <c r="G155" s="212"/>
      <c r="H155" s="212"/>
      <c r="I155" s="212"/>
      <c r="J155" s="214"/>
      <c r="K155" s="212"/>
      <c r="L155" s="230">
        <v>280.3</v>
      </c>
      <c r="M155" s="398"/>
      <c r="N155" s="231">
        <v>3279</v>
      </c>
    </row>
    <row r="156" spans="1:14" x14ac:dyDescent="0.2">
      <c r="A156" s="232"/>
      <c r="B156" s="229"/>
      <c r="C156" s="229"/>
      <c r="D156" s="229"/>
      <c r="E156" s="229"/>
      <c r="F156" s="233"/>
      <c r="G156" s="233"/>
      <c r="H156" s="233"/>
      <c r="I156" s="233"/>
      <c r="J156" s="234"/>
      <c r="K156" s="233"/>
      <c r="L156" s="234"/>
      <c r="M156" s="388"/>
      <c r="N156" s="234"/>
    </row>
    <row r="157" spans="1:14" ht="10.15" customHeight="1" x14ac:dyDescent="0.2">
      <c r="A157" s="413"/>
      <c r="B157" s="414"/>
      <c r="C157" s="500" t="s">
        <v>134</v>
      </c>
      <c r="D157" s="500"/>
      <c r="E157" s="500"/>
      <c r="F157" s="500"/>
      <c r="G157" s="500"/>
      <c r="H157" s="500"/>
      <c r="I157" s="500"/>
      <c r="J157" s="500"/>
      <c r="K157" s="500"/>
      <c r="L157" s="236"/>
      <c r="M157" s="237"/>
      <c r="N157" s="238"/>
    </row>
    <row r="158" spans="1:14" ht="10.15" customHeight="1" x14ac:dyDescent="0.2">
      <c r="A158" s="415"/>
      <c r="B158" s="385"/>
      <c r="C158" s="499" t="s">
        <v>135</v>
      </c>
      <c r="D158" s="499"/>
      <c r="E158" s="499"/>
      <c r="F158" s="499"/>
      <c r="G158" s="499"/>
      <c r="H158" s="499"/>
      <c r="I158" s="499"/>
      <c r="J158" s="499"/>
      <c r="K158" s="499"/>
      <c r="L158" s="416">
        <v>5111.01</v>
      </c>
      <c r="M158" s="417"/>
      <c r="N158" s="418"/>
    </row>
    <row r="159" spans="1:14" ht="10.15" customHeight="1" x14ac:dyDescent="0.2">
      <c r="A159" s="415"/>
      <c r="B159" s="385"/>
      <c r="C159" s="499" t="s">
        <v>136</v>
      </c>
      <c r="D159" s="499"/>
      <c r="E159" s="499"/>
      <c r="F159" s="499"/>
      <c r="G159" s="499"/>
      <c r="H159" s="499"/>
      <c r="I159" s="499"/>
      <c r="J159" s="499"/>
      <c r="K159" s="499"/>
      <c r="L159" s="419"/>
      <c r="M159" s="417"/>
      <c r="N159" s="418"/>
    </row>
    <row r="160" spans="1:14" ht="10.15" customHeight="1" x14ac:dyDescent="0.2">
      <c r="A160" s="415"/>
      <c r="B160" s="385"/>
      <c r="C160" s="499" t="s">
        <v>137</v>
      </c>
      <c r="D160" s="499"/>
      <c r="E160" s="499"/>
      <c r="F160" s="499"/>
      <c r="G160" s="499"/>
      <c r="H160" s="499"/>
      <c r="I160" s="499"/>
      <c r="J160" s="499"/>
      <c r="K160" s="499"/>
      <c r="L160" s="416">
        <v>1075.8</v>
      </c>
      <c r="M160" s="417"/>
      <c r="N160" s="418"/>
    </row>
    <row r="161" spans="1:14" ht="10.15" customHeight="1" x14ac:dyDescent="0.2">
      <c r="A161" s="415"/>
      <c r="B161" s="385"/>
      <c r="C161" s="499" t="s">
        <v>138</v>
      </c>
      <c r="D161" s="499"/>
      <c r="E161" s="499"/>
      <c r="F161" s="499"/>
      <c r="G161" s="499"/>
      <c r="H161" s="499"/>
      <c r="I161" s="499"/>
      <c r="J161" s="499"/>
      <c r="K161" s="499"/>
      <c r="L161" s="416">
        <v>3205.76</v>
      </c>
      <c r="M161" s="417"/>
      <c r="N161" s="418"/>
    </row>
    <row r="162" spans="1:14" ht="10.15" customHeight="1" x14ac:dyDescent="0.2">
      <c r="A162" s="415"/>
      <c r="B162" s="385"/>
      <c r="C162" s="499" t="s">
        <v>139</v>
      </c>
      <c r="D162" s="499"/>
      <c r="E162" s="499"/>
      <c r="F162" s="499"/>
      <c r="G162" s="499"/>
      <c r="H162" s="499"/>
      <c r="I162" s="499"/>
      <c r="J162" s="499"/>
      <c r="K162" s="499"/>
      <c r="L162" s="420">
        <v>367.89</v>
      </c>
      <c r="M162" s="417"/>
      <c r="N162" s="418"/>
    </row>
    <row r="163" spans="1:14" ht="10.15" customHeight="1" x14ac:dyDescent="0.2">
      <c r="A163" s="415"/>
      <c r="B163" s="385"/>
      <c r="C163" s="499" t="s">
        <v>170</v>
      </c>
      <c r="D163" s="499"/>
      <c r="E163" s="499"/>
      <c r="F163" s="499"/>
      <c r="G163" s="499"/>
      <c r="H163" s="499"/>
      <c r="I163" s="499"/>
      <c r="J163" s="499"/>
      <c r="K163" s="499"/>
      <c r="L163" s="420">
        <v>829.45</v>
      </c>
      <c r="M163" s="417"/>
      <c r="N163" s="418"/>
    </row>
    <row r="164" spans="1:14" ht="10.15" customHeight="1" x14ac:dyDescent="0.2">
      <c r="A164" s="415"/>
      <c r="B164" s="385"/>
      <c r="C164" s="499" t="s">
        <v>140</v>
      </c>
      <c r="D164" s="499"/>
      <c r="E164" s="499"/>
      <c r="F164" s="499"/>
      <c r="G164" s="499"/>
      <c r="H164" s="499"/>
      <c r="I164" s="499"/>
      <c r="J164" s="499"/>
      <c r="K164" s="499"/>
      <c r="L164" s="416">
        <v>6863.92</v>
      </c>
      <c r="M164" s="417"/>
      <c r="N164" s="418"/>
    </row>
    <row r="165" spans="1:14" ht="10.15" customHeight="1" x14ac:dyDescent="0.2">
      <c r="A165" s="415"/>
      <c r="B165" s="385"/>
      <c r="C165" s="499" t="s">
        <v>136</v>
      </c>
      <c r="D165" s="499"/>
      <c r="E165" s="499"/>
      <c r="F165" s="499"/>
      <c r="G165" s="499"/>
      <c r="H165" s="499"/>
      <c r="I165" s="499"/>
      <c r="J165" s="499"/>
      <c r="K165" s="499"/>
      <c r="L165" s="419"/>
      <c r="M165" s="417"/>
      <c r="N165" s="418"/>
    </row>
    <row r="166" spans="1:14" ht="10.15" customHeight="1" x14ac:dyDescent="0.2">
      <c r="A166" s="415"/>
      <c r="B166" s="385"/>
      <c r="C166" s="499" t="s">
        <v>141</v>
      </c>
      <c r="D166" s="499"/>
      <c r="E166" s="499"/>
      <c r="F166" s="499"/>
      <c r="G166" s="499"/>
      <c r="H166" s="499"/>
      <c r="I166" s="499"/>
      <c r="J166" s="499"/>
      <c r="K166" s="499"/>
      <c r="L166" s="420">
        <v>975.81</v>
      </c>
      <c r="M166" s="417"/>
      <c r="N166" s="418"/>
    </row>
    <row r="167" spans="1:14" ht="10.15" customHeight="1" x14ac:dyDescent="0.2">
      <c r="A167" s="415"/>
      <c r="B167" s="385"/>
      <c r="C167" s="499" t="s">
        <v>142</v>
      </c>
      <c r="D167" s="499"/>
      <c r="E167" s="499"/>
      <c r="F167" s="499"/>
      <c r="G167" s="499"/>
      <c r="H167" s="499"/>
      <c r="I167" s="499"/>
      <c r="J167" s="499"/>
      <c r="K167" s="499"/>
      <c r="L167" s="416">
        <v>3189.25</v>
      </c>
      <c r="M167" s="417"/>
      <c r="N167" s="418"/>
    </row>
    <row r="168" spans="1:14" ht="10.15" customHeight="1" x14ac:dyDescent="0.2">
      <c r="A168" s="415"/>
      <c r="B168" s="385"/>
      <c r="C168" s="499" t="s">
        <v>143</v>
      </c>
      <c r="D168" s="499"/>
      <c r="E168" s="499"/>
      <c r="F168" s="499"/>
      <c r="G168" s="499"/>
      <c r="H168" s="499"/>
      <c r="I168" s="499"/>
      <c r="J168" s="499"/>
      <c r="K168" s="499"/>
      <c r="L168" s="420">
        <v>366.58</v>
      </c>
      <c r="M168" s="417"/>
      <c r="N168" s="418"/>
    </row>
    <row r="169" spans="1:14" ht="10.15" customHeight="1" x14ac:dyDescent="0.2">
      <c r="A169" s="415"/>
      <c r="B169" s="385"/>
      <c r="C169" s="499" t="s">
        <v>216</v>
      </c>
      <c r="D169" s="499"/>
      <c r="E169" s="499"/>
      <c r="F169" s="499"/>
      <c r="G169" s="499"/>
      <c r="H169" s="499"/>
      <c r="I169" s="499"/>
      <c r="J169" s="499"/>
      <c r="K169" s="499"/>
      <c r="L169" s="420">
        <v>633.39</v>
      </c>
      <c r="M169" s="417"/>
      <c r="N169" s="418"/>
    </row>
    <row r="170" spans="1:14" ht="10.15" customHeight="1" x14ac:dyDescent="0.2">
      <c r="A170" s="415"/>
      <c r="B170" s="385"/>
      <c r="C170" s="499" t="s">
        <v>144</v>
      </c>
      <c r="D170" s="499"/>
      <c r="E170" s="499"/>
      <c r="F170" s="499"/>
      <c r="G170" s="499"/>
      <c r="H170" s="499"/>
      <c r="I170" s="499"/>
      <c r="J170" s="499"/>
      <c r="K170" s="499"/>
      <c r="L170" s="416">
        <v>1381.84</v>
      </c>
      <c r="M170" s="417"/>
      <c r="N170" s="418"/>
    </row>
    <row r="171" spans="1:14" ht="10.15" customHeight="1" x14ac:dyDescent="0.2">
      <c r="A171" s="415"/>
      <c r="B171" s="385"/>
      <c r="C171" s="499" t="s">
        <v>145</v>
      </c>
      <c r="D171" s="499"/>
      <c r="E171" s="499"/>
      <c r="F171" s="499"/>
      <c r="G171" s="499"/>
      <c r="H171" s="499"/>
      <c r="I171" s="499"/>
      <c r="J171" s="499"/>
      <c r="K171" s="499"/>
      <c r="L171" s="420">
        <v>683.63</v>
      </c>
      <c r="M171" s="417"/>
      <c r="N171" s="418"/>
    </row>
    <row r="172" spans="1:14" ht="10.15" customHeight="1" x14ac:dyDescent="0.2">
      <c r="A172" s="415"/>
      <c r="B172" s="385"/>
      <c r="C172" s="499" t="s">
        <v>146</v>
      </c>
      <c r="D172" s="499"/>
      <c r="E172" s="499"/>
      <c r="F172" s="499"/>
      <c r="G172" s="499"/>
      <c r="H172" s="499"/>
      <c r="I172" s="499"/>
      <c r="J172" s="499"/>
      <c r="K172" s="499"/>
      <c r="L172" s="420">
        <v>456.66</v>
      </c>
      <c r="M172" s="417"/>
      <c r="N172" s="418"/>
    </row>
    <row r="173" spans="1:14" ht="10.15" customHeight="1" x14ac:dyDescent="0.2">
      <c r="A173" s="415"/>
      <c r="B173" s="385"/>
      <c r="C173" s="499" t="s">
        <v>136</v>
      </c>
      <c r="D173" s="499"/>
      <c r="E173" s="499"/>
      <c r="F173" s="499"/>
      <c r="G173" s="499"/>
      <c r="H173" s="499"/>
      <c r="I173" s="499"/>
      <c r="J173" s="499"/>
      <c r="K173" s="499"/>
      <c r="L173" s="419"/>
      <c r="M173" s="417"/>
      <c r="N173" s="418"/>
    </row>
    <row r="174" spans="1:14" ht="10.15" customHeight="1" x14ac:dyDescent="0.2">
      <c r="A174" s="415"/>
      <c r="B174" s="385"/>
      <c r="C174" s="499" t="s">
        <v>141</v>
      </c>
      <c r="D174" s="499"/>
      <c r="E174" s="499"/>
      <c r="F174" s="499"/>
      <c r="G174" s="499"/>
      <c r="H174" s="499"/>
      <c r="I174" s="499"/>
      <c r="J174" s="499"/>
      <c r="K174" s="499"/>
      <c r="L174" s="420">
        <v>99.99</v>
      </c>
      <c r="M174" s="417"/>
      <c r="N174" s="418"/>
    </row>
    <row r="175" spans="1:14" ht="10.15" customHeight="1" x14ac:dyDescent="0.2">
      <c r="A175" s="415"/>
      <c r="B175" s="385"/>
      <c r="C175" s="499" t="s">
        <v>142</v>
      </c>
      <c r="D175" s="499"/>
      <c r="E175" s="499"/>
      <c r="F175" s="499"/>
      <c r="G175" s="499"/>
      <c r="H175" s="499"/>
      <c r="I175" s="499"/>
      <c r="J175" s="499"/>
      <c r="K175" s="499"/>
      <c r="L175" s="420">
        <v>16.510000000000002</v>
      </c>
      <c r="M175" s="417"/>
      <c r="N175" s="418"/>
    </row>
    <row r="176" spans="1:14" ht="10.15" customHeight="1" x14ac:dyDescent="0.2">
      <c r="A176" s="415"/>
      <c r="B176" s="385"/>
      <c r="C176" s="499" t="s">
        <v>143</v>
      </c>
      <c r="D176" s="499"/>
      <c r="E176" s="499"/>
      <c r="F176" s="499"/>
      <c r="G176" s="499"/>
      <c r="H176" s="499"/>
      <c r="I176" s="499"/>
      <c r="J176" s="499"/>
      <c r="K176" s="499"/>
      <c r="L176" s="420">
        <v>1.31</v>
      </c>
      <c r="M176" s="417"/>
      <c r="N176" s="418"/>
    </row>
    <row r="177" spans="1:15" ht="10.15" customHeight="1" x14ac:dyDescent="0.2">
      <c r="A177" s="415"/>
      <c r="B177" s="385"/>
      <c r="C177" s="499" t="s">
        <v>216</v>
      </c>
      <c r="D177" s="499"/>
      <c r="E177" s="499"/>
      <c r="F177" s="499"/>
      <c r="G177" s="499"/>
      <c r="H177" s="499"/>
      <c r="I177" s="499"/>
      <c r="J177" s="499"/>
      <c r="K177" s="499"/>
      <c r="L177" s="420">
        <v>196.06</v>
      </c>
      <c r="M177" s="417"/>
      <c r="N177" s="418"/>
    </row>
    <row r="178" spans="1:15" ht="10.15" customHeight="1" x14ac:dyDescent="0.2">
      <c r="A178" s="415"/>
      <c r="B178" s="385"/>
      <c r="C178" s="499" t="s">
        <v>144</v>
      </c>
      <c r="D178" s="499"/>
      <c r="E178" s="499"/>
      <c r="F178" s="499"/>
      <c r="G178" s="499"/>
      <c r="H178" s="499"/>
      <c r="I178" s="499"/>
      <c r="J178" s="499"/>
      <c r="K178" s="499"/>
      <c r="L178" s="420">
        <v>96.81</v>
      </c>
      <c r="M178" s="417"/>
      <c r="N178" s="418"/>
    </row>
    <row r="179" spans="1:15" ht="10.15" customHeight="1" x14ac:dyDescent="0.2">
      <c r="A179" s="415"/>
      <c r="B179" s="385"/>
      <c r="C179" s="499" t="s">
        <v>145</v>
      </c>
      <c r="D179" s="499"/>
      <c r="E179" s="499"/>
      <c r="F179" s="499"/>
      <c r="G179" s="499"/>
      <c r="H179" s="499"/>
      <c r="I179" s="499"/>
      <c r="J179" s="499"/>
      <c r="K179" s="499"/>
      <c r="L179" s="420">
        <v>47.29</v>
      </c>
      <c r="M179" s="417"/>
      <c r="N179" s="418"/>
    </row>
    <row r="180" spans="1:15" ht="10.15" customHeight="1" x14ac:dyDescent="0.2">
      <c r="A180" s="415"/>
      <c r="B180" s="385"/>
      <c r="C180" s="499" t="s">
        <v>147</v>
      </c>
      <c r="D180" s="499"/>
      <c r="E180" s="499"/>
      <c r="F180" s="499"/>
      <c r="G180" s="499"/>
      <c r="H180" s="499"/>
      <c r="I180" s="499"/>
      <c r="J180" s="499"/>
      <c r="K180" s="499"/>
      <c r="L180" s="416">
        <v>1443.69</v>
      </c>
      <c r="M180" s="417"/>
      <c r="N180" s="418"/>
    </row>
    <row r="181" spans="1:15" ht="10.15" customHeight="1" x14ac:dyDescent="0.2">
      <c r="A181" s="415"/>
      <c r="B181" s="385"/>
      <c r="C181" s="499" t="s">
        <v>148</v>
      </c>
      <c r="D181" s="499"/>
      <c r="E181" s="499"/>
      <c r="F181" s="499"/>
      <c r="G181" s="499"/>
      <c r="H181" s="499"/>
      <c r="I181" s="499"/>
      <c r="J181" s="499"/>
      <c r="K181" s="499"/>
      <c r="L181" s="416">
        <v>1478.65</v>
      </c>
      <c r="M181" s="417"/>
      <c r="N181" s="418"/>
    </row>
    <row r="182" spans="1:15" ht="10.15" customHeight="1" x14ac:dyDescent="0.2">
      <c r="A182" s="415"/>
      <c r="B182" s="385"/>
      <c r="C182" s="499" t="s">
        <v>149</v>
      </c>
      <c r="D182" s="499"/>
      <c r="E182" s="499"/>
      <c r="F182" s="499"/>
      <c r="G182" s="499"/>
      <c r="H182" s="499"/>
      <c r="I182" s="499"/>
      <c r="J182" s="499"/>
      <c r="K182" s="499"/>
      <c r="L182" s="420">
        <v>730.92</v>
      </c>
      <c r="M182" s="417"/>
      <c r="N182" s="418"/>
    </row>
    <row r="183" spans="1:15" ht="10.15" customHeight="1" x14ac:dyDescent="0.2">
      <c r="A183" s="415"/>
      <c r="B183" s="421"/>
      <c r="C183" s="513" t="s">
        <v>150</v>
      </c>
      <c r="D183" s="513"/>
      <c r="E183" s="513"/>
      <c r="F183" s="513"/>
      <c r="G183" s="513"/>
      <c r="H183" s="513"/>
      <c r="I183" s="513"/>
      <c r="J183" s="513"/>
      <c r="K183" s="513"/>
      <c r="L183" s="245">
        <v>7320.58</v>
      </c>
      <c r="M183" s="246"/>
      <c r="N183" s="422"/>
    </row>
    <row r="184" spans="1:15" ht="12" customHeight="1" x14ac:dyDescent="0.2">
      <c r="A184" s="503" t="s">
        <v>217</v>
      </c>
      <c r="B184" s="504"/>
      <c r="C184" s="504"/>
      <c r="D184" s="504"/>
      <c r="E184" s="504"/>
      <c r="F184" s="504"/>
      <c r="G184" s="504"/>
      <c r="H184" s="504"/>
      <c r="I184" s="504"/>
      <c r="J184" s="504"/>
      <c r="K184" s="504"/>
      <c r="L184" s="504"/>
      <c r="M184" s="504"/>
      <c r="N184" s="505"/>
    </row>
    <row r="185" spans="1:15" ht="10.15" customHeight="1" x14ac:dyDescent="0.2">
      <c r="A185" s="508" t="s">
        <v>218</v>
      </c>
      <c r="B185" s="509"/>
      <c r="C185" s="509"/>
      <c r="D185" s="509"/>
      <c r="E185" s="509"/>
      <c r="F185" s="509"/>
      <c r="G185" s="509"/>
      <c r="H185" s="509"/>
      <c r="I185" s="509"/>
      <c r="J185" s="509"/>
      <c r="K185" s="509"/>
      <c r="L185" s="509"/>
      <c r="M185" s="509"/>
      <c r="N185" s="510"/>
    </row>
    <row r="186" spans="1:15" s="351" customFormat="1" ht="30.6" customHeight="1" x14ac:dyDescent="0.2">
      <c r="A186" s="210" t="s">
        <v>303</v>
      </c>
      <c r="B186" s="382" t="s">
        <v>497</v>
      </c>
      <c r="C186" s="500" t="s">
        <v>219</v>
      </c>
      <c r="D186" s="500"/>
      <c r="E186" s="500"/>
      <c r="F186" s="383" t="s">
        <v>103</v>
      </c>
      <c r="G186" s="212"/>
      <c r="H186" s="212"/>
      <c r="I186" s="213">
        <v>4</v>
      </c>
      <c r="J186" s="214"/>
      <c r="K186" s="212"/>
      <c r="L186" s="214"/>
      <c r="M186" s="405">
        <v>6.16</v>
      </c>
      <c r="N186" s="215"/>
      <c r="O186" s="352"/>
    </row>
    <row r="187" spans="1:15" s="351" customFormat="1" ht="10.15" customHeight="1" x14ac:dyDescent="0.2">
      <c r="A187" s="228"/>
      <c r="B187" s="402"/>
      <c r="C187" s="499" t="s">
        <v>220</v>
      </c>
      <c r="D187" s="499"/>
      <c r="E187" s="499"/>
      <c r="F187" s="499"/>
      <c r="G187" s="499"/>
      <c r="H187" s="499"/>
      <c r="I187" s="499"/>
      <c r="J187" s="499"/>
      <c r="K187" s="499"/>
      <c r="L187" s="499"/>
      <c r="M187" s="499"/>
      <c r="N187" s="501"/>
      <c r="O187" s="352"/>
    </row>
    <row r="188" spans="1:15" s="351" customFormat="1" ht="10.15" customHeight="1" x14ac:dyDescent="0.2">
      <c r="A188" s="228"/>
      <c r="B188" s="402"/>
      <c r="C188" s="500" t="s">
        <v>116</v>
      </c>
      <c r="D188" s="500"/>
      <c r="E188" s="500"/>
      <c r="F188" s="383"/>
      <c r="G188" s="212"/>
      <c r="H188" s="212"/>
      <c r="I188" s="212"/>
      <c r="J188" s="214"/>
      <c r="K188" s="212"/>
      <c r="L188" s="230">
        <v>0</v>
      </c>
      <c r="M188" s="398"/>
      <c r="N188" s="411">
        <v>0</v>
      </c>
      <c r="O188" s="352"/>
    </row>
    <row r="189" spans="1:15" s="351" customFormat="1" ht="10.15" customHeight="1" x14ac:dyDescent="0.2">
      <c r="A189" s="210" t="s">
        <v>32</v>
      </c>
      <c r="B189" s="382" t="s">
        <v>221</v>
      </c>
      <c r="C189" s="500" t="s">
        <v>222</v>
      </c>
      <c r="D189" s="500"/>
      <c r="E189" s="500"/>
      <c r="F189" s="383" t="s">
        <v>223</v>
      </c>
      <c r="G189" s="212"/>
      <c r="H189" s="212"/>
      <c r="I189" s="213">
        <v>750</v>
      </c>
      <c r="J189" s="230">
        <v>166.57</v>
      </c>
      <c r="K189" s="212"/>
      <c r="L189" s="404">
        <v>16119.74</v>
      </c>
      <c r="M189" s="405">
        <v>7.75</v>
      </c>
      <c r="N189" s="231">
        <v>124928</v>
      </c>
      <c r="O189" s="352"/>
    </row>
    <row r="190" spans="1:15" s="351" customFormat="1" x14ac:dyDescent="0.2">
      <c r="A190" s="228"/>
      <c r="B190" s="402"/>
      <c r="C190" s="499" t="s">
        <v>224</v>
      </c>
      <c r="D190" s="499"/>
      <c r="E190" s="499"/>
      <c r="F190" s="499"/>
      <c r="G190" s="499"/>
      <c r="H190" s="499"/>
      <c r="I190" s="499"/>
      <c r="J190" s="499"/>
      <c r="K190" s="499"/>
      <c r="L190" s="499"/>
      <c r="M190" s="499"/>
      <c r="N190" s="501"/>
      <c r="O190" s="352"/>
    </row>
    <row r="191" spans="1:15" s="351" customFormat="1" ht="10.15" customHeight="1" x14ac:dyDescent="0.2">
      <c r="A191" s="396"/>
      <c r="B191" s="386"/>
      <c r="C191" s="499" t="s">
        <v>475</v>
      </c>
      <c r="D191" s="499"/>
      <c r="E191" s="499"/>
      <c r="F191" s="499"/>
      <c r="G191" s="499"/>
      <c r="H191" s="499"/>
      <c r="I191" s="499"/>
      <c r="J191" s="499"/>
      <c r="K191" s="499"/>
      <c r="L191" s="499"/>
      <c r="M191" s="499"/>
      <c r="N191" s="501"/>
      <c r="O191" s="352"/>
    </row>
    <row r="192" spans="1:15" s="351" customFormat="1" x14ac:dyDescent="0.2">
      <c r="A192" s="228"/>
      <c r="B192" s="402"/>
      <c r="C192" s="500" t="s">
        <v>116</v>
      </c>
      <c r="D192" s="500"/>
      <c r="E192" s="500"/>
      <c r="F192" s="383"/>
      <c r="G192" s="212"/>
      <c r="H192" s="212"/>
      <c r="I192" s="212"/>
      <c r="J192" s="214"/>
      <c r="K192" s="212"/>
      <c r="L192" s="404">
        <v>16119.74</v>
      </c>
      <c r="M192" s="398"/>
      <c r="N192" s="231">
        <v>124928</v>
      </c>
      <c r="O192" s="352"/>
    </row>
    <row r="193" spans="1:15" s="351" customFormat="1" ht="10.15" customHeight="1" x14ac:dyDescent="0.2">
      <c r="A193" s="210" t="s">
        <v>227</v>
      </c>
      <c r="B193" s="382" t="s">
        <v>225</v>
      </c>
      <c r="C193" s="500" t="s">
        <v>226</v>
      </c>
      <c r="D193" s="500"/>
      <c r="E193" s="500"/>
      <c r="F193" s="383" t="s">
        <v>103</v>
      </c>
      <c r="G193" s="212"/>
      <c r="H193" s="212"/>
      <c r="I193" s="213">
        <v>8</v>
      </c>
      <c r="J193" s="404">
        <v>20863.240000000002</v>
      </c>
      <c r="K193" s="212"/>
      <c r="L193" s="404">
        <v>21536.26</v>
      </c>
      <c r="M193" s="405">
        <v>7.75</v>
      </c>
      <c r="N193" s="231">
        <v>166906</v>
      </c>
      <c r="O193" s="352"/>
    </row>
    <row r="194" spans="1:15" s="351" customFormat="1" x14ac:dyDescent="0.2">
      <c r="A194" s="228"/>
      <c r="B194" s="402"/>
      <c r="C194" s="499" t="s">
        <v>224</v>
      </c>
      <c r="D194" s="499"/>
      <c r="E194" s="499"/>
      <c r="F194" s="499"/>
      <c r="G194" s="499"/>
      <c r="H194" s="499"/>
      <c r="I194" s="499"/>
      <c r="J194" s="499"/>
      <c r="K194" s="499"/>
      <c r="L194" s="499"/>
      <c r="M194" s="499"/>
      <c r="N194" s="501"/>
      <c r="O194" s="352"/>
    </row>
    <row r="195" spans="1:15" s="351" customFormat="1" ht="10.15" customHeight="1" x14ac:dyDescent="0.2">
      <c r="A195" s="396"/>
      <c r="B195" s="386"/>
      <c r="C195" s="499" t="s">
        <v>476</v>
      </c>
      <c r="D195" s="499"/>
      <c r="E195" s="499"/>
      <c r="F195" s="499"/>
      <c r="G195" s="499"/>
      <c r="H195" s="499"/>
      <c r="I195" s="499"/>
      <c r="J195" s="499"/>
      <c r="K195" s="499"/>
      <c r="L195" s="499"/>
      <c r="M195" s="499"/>
      <c r="N195" s="501"/>
      <c r="O195" s="352"/>
    </row>
    <row r="196" spans="1:15" s="351" customFormat="1" ht="10.15" customHeight="1" x14ac:dyDescent="0.2">
      <c r="A196" s="228"/>
      <c r="B196" s="402"/>
      <c r="C196" s="500" t="s">
        <v>116</v>
      </c>
      <c r="D196" s="500"/>
      <c r="E196" s="500"/>
      <c r="F196" s="383"/>
      <c r="G196" s="212"/>
      <c r="H196" s="212"/>
      <c r="I196" s="212"/>
      <c r="J196" s="214"/>
      <c r="K196" s="212"/>
      <c r="L196" s="404">
        <v>21536.26</v>
      </c>
      <c r="M196" s="398"/>
      <c r="N196" s="231">
        <v>166906</v>
      </c>
      <c r="O196" s="352"/>
    </row>
    <row r="197" spans="1:15" s="351" customFormat="1" ht="10.15" customHeight="1" x14ac:dyDescent="0.2">
      <c r="A197" s="210" t="s">
        <v>229</v>
      </c>
      <c r="B197" s="382" t="s">
        <v>497</v>
      </c>
      <c r="C197" s="500" t="s">
        <v>226</v>
      </c>
      <c r="D197" s="500"/>
      <c r="E197" s="500"/>
      <c r="F197" s="383" t="s">
        <v>103</v>
      </c>
      <c r="G197" s="212"/>
      <c r="H197" s="212"/>
      <c r="I197" s="213">
        <v>4</v>
      </c>
      <c r="J197" s="214"/>
      <c r="K197" s="212"/>
      <c r="L197" s="214"/>
      <c r="M197" s="405">
        <v>7.75</v>
      </c>
      <c r="N197" s="215"/>
      <c r="O197" s="352"/>
    </row>
    <row r="198" spans="1:15" s="351" customFormat="1" x14ac:dyDescent="0.2">
      <c r="A198" s="228"/>
      <c r="B198" s="402"/>
      <c r="C198" s="499" t="s">
        <v>224</v>
      </c>
      <c r="D198" s="499"/>
      <c r="E198" s="499"/>
      <c r="F198" s="499"/>
      <c r="G198" s="499"/>
      <c r="H198" s="499"/>
      <c r="I198" s="499"/>
      <c r="J198" s="499"/>
      <c r="K198" s="499"/>
      <c r="L198" s="499"/>
      <c r="M198" s="499"/>
      <c r="N198" s="501"/>
      <c r="O198" s="352"/>
    </row>
    <row r="199" spans="1:15" s="351" customFormat="1" ht="10.15" customHeight="1" x14ac:dyDescent="0.2">
      <c r="A199" s="228"/>
      <c r="B199" s="402"/>
      <c r="C199" s="500" t="s">
        <v>116</v>
      </c>
      <c r="D199" s="500"/>
      <c r="E199" s="500"/>
      <c r="F199" s="383"/>
      <c r="G199" s="212"/>
      <c r="H199" s="212"/>
      <c r="I199" s="212"/>
      <c r="J199" s="214"/>
      <c r="K199" s="212"/>
      <c r="L199" s="230">
        <v>0</v>
      </c>
      <c r="M199" s="398"/>
      <c r="N199" s="411">
        <v>0</v>
      </c>
      <c r="O199" s="352"/>
    </row>
    <row r="200" spans="1:15" s="351" customFormat="1" ht="33.75" x14ac:dyDescent="0.2">
      <c r="A200" s="210" t="s">
        <v>33</v>
      </c>
      <c r="B200" s="382" t="s">
        <v>401</v>
      </c>
      <c r="C200" s="500" t="s">
        <v>402</v>
      </c>
      <c r="D200" s="500"/>
      <c r="E200" s="500"/>
      <c r="F200" s="383" t="s">
        <v>103</v>
      </c>
      <c r="G200" s="212"/>
      <c r="H200" s="212"/>
      <c r="I200" s="213">
        <v>4</v>
      </c>
      <c r="J200" s="230">
        <v>645</v>
      </c>
      <c r="K200" s="212"/>
      <c r="L200" s="230">
        <v>332.9</v>
      </c>
      <c r="M200" s="405">
        <v>7.75</v>
      </c>
      <c r="N200" s="231">
        <v>2580</v>
      </c>
      <c r="O200" s="352"/>
    </row>
    <row r="201" spans="1:15" s="351" customFormat="1" ht="10.15" customHeight="1" x14ac:dyDescent="0.2">
      <c r="A201" s="228"/>
      <c r="B201" s="402"/>
      <c r="C201" s="499" t="s">
        <v>224</v>
      </c>
      <c r="D201" s="499"/>
      <c r="E201" s="499"/>
      <c r="F201" s="499"/>
      <c r="G201" s="499"/>
      <c r="H201" s="499"/>
      <c r="I201" s="499"/>
      <c r="J201" s="499"/>
      <c r="K201" s="499"/>
      <c r="L201" s="499"/>
      <c r="M201" s="499"/>
      <c r="N201" s="501"/>
      <c r="O201" s="352"/>
    </row>
    <row r="202" spans="1:15" s="351" customFormat="1" x14ac:dyDescent="0.2">
      <c r="A202" s="396"/>
      <c r="B202" s="386"/>
      <c r="C202" s="499" t="s">
        <v>477</v>
      </c>
      <c r="D202" s="499"/>
      <c r="E202" s="499"/>
      <c r="F202" s="499"/>
      <c r="G202" s="499"/>
      <c r="H202" s="499"/>
      <c r="I202" s="499"/>
      <c r="J202" s="499"/>
      <c r="K202" s="499"/>
      <c r="L202" s="499"/>
      <c r="M202" s="499"/>
      <c r="N202" s="501"/>
      <c r="O202" s="352"/>
    </row>
    <row r="203" spans="1:15" s="351" customFormat="1" ht="10.15" customHeight="1" x14ac:dyDescent="0.2">
      <c r="A203" s="228"/>
      <c r="B203" s="402"/>
      <c r="C203" s="500" t="s">
        <v>116</v>
      </c>
      <c r="D203" s="500"/>
      <c r="E203" s="500"/>
      <c r="F203" s="383"/>
      <c r="G203" s="212"/>
      <c r="H203" s="212"/>
      <c r="I203" s="212"/>
      <c r="J203" s="214"/>
      <c r="K203" s="212"/>
      <c r="L203" s="230">
        <v>332.9</v>
      </c>
      <c r="M203" s="398"/>
      <c r="N203" s="231">
        <v>2580</v>
      </c>
      <c r="O203" s="352"/>
    </row>
    <row r="204" spans="1:15" s="351" customFormat="1" ht="33.75" x14ac:dyDescent="0.2">
      <c r="A204" s="210" t="s">
        <v>231</v>
      </c>
      <c r="B204" s="382" t="s">
        <v>401</v>
      </c>
      <c r="C204" s="500" t="s">
        <v>403</v>
      </c>
      <c r="D204" s="500"/>
      <c r="E204" s="500"/>
      <c r="F204" s="383" t="s">
        <v>103</v>
      </c>
      <c r="G204" s="212"/>
      <c r="H204" s="212"/>
      <c r="I204" s="213">
        <v>4</v>
      </c>
      <c r="J204" s="404">
        <v>1050</v>
      </c>
      <c r="K204" s="212"/>
      <c r="L204" s="230">
        <v>541.94000000000005</v>
      </c>
      <c r="M204" s="405">
        <v>7.75</v>
      </c>
      <c r="N204" s="231">
        <v>4200</v>
      </c>
      <c r="O204" s="352"/>
    </row>
    <row r="205" spans="1:15" s="351" customFormat="1" ht="10.15" customHeight="1" x14ac:dyDescent="0.2">
      <c r="A205" s="228"/>
      <c r="B205" s="402"/>
      <c r="C205" s="499" t="s">
        <v>224</v>
      </c>
      <c r="D205" s="499"/>
      <c r="E205" s="499"/>
      <c r="F205" s="499"/>
      <c r="G205" s="499"/>
      <c r="H205" s="499"/>
      <c r="I205" s="499"/>
      <c r="J205" s="499"/>
      <c r="K205" s="499"/>
      <c r="L205" s="499"/>
      <c r="M205" s="499"/>
      <c r="N205" s="501"/>
      <c r="O205" s="352"/>
    </row>
    <row r="206" spans="1:15" s="351" customFormat="1" x14ac:dyDescent="0.2">
      <c r="A206" s="396"/>
      <c r="B206" s="386"/>
      <c r="C206" s="499" t="s">
        <v>487</v>
      </c>
      <c r="D206" s="499"/>
      <c r="E206" s="499"/>
      <c r="F206" s="499"/>
      <c r="G206" s="499"/>
      <c r="H206" s="499"/>
      <c r="I206" s="499"/>
      <c r="J206" s="499"/>
      <c r="K206" s="499"/>
      <c r="L206" s="499"/>
      <c r="M206" s="499"/>
      <c r="N206" s="501"/>
      <c r="O206" s="352"/>
    </row>
    <row r="207" spans="1:15" s="351" customFormat="1" ht="10.15" customHeight="1" x14ac:dyDescent="0.2">
      <c r="A207" s="228"/>
      <c r="B207" s="402"/>
      <c r="C207" s="500" t="s">
        <v>116</v>
      </c>
      <c r="D207" s="500"/>
      <c r="E207" s="500"/>
      <c r="F207" s="383"/>
      <c r="G207" s="212"/>
      <c r="H207" s="212"/>
      <c r="I207" s="212"/>
      <c r="J207" s="214"/>
      <c r="K207" s="212"/>
      <c r="L207" s="230">
        <v>541.94000000000005</v>
      </c>
      <c r="M207" s="398"/>
      <c r="N207" s="231">
        <v>4200</v>
      </c>
      <c r="O207" s="352"/>
    </row>
    <row r="208" spans="1:15" s="351" customFormat="1" ht="33.75" x14ac:dyDescent="0.2">
      <c r="A208" s="210" t="s">
        <v>34</v>
      </c>
      <c r="B208" s="382" t="s">
        <v>401</v>
      </c>
      <c r="C208" s="500" t="s">
        <v>404</v>
      </c>
      <c r="D208" s="500"/>
      <c r="E208" s="500"/>
      <c r="F208" s="383" t="s">
        <v>103</v>
      </c>
      <c r="G208" s="212"/>
      <c r="H208" s="212"/>
      <c r="I208" s="213">
        <v>2</v>
      </c>
      <c r="J208" s="404">
        <v>2750.67</v>
      </c>
      <c r="K208" s="212"/>
      <c r="L208" s="230">
        <v>709.81</v>
      </c>
      <c r="M208" s="405">
        <v>7.75</v>
      </c>
      <c r="N208" s="231">
        <v>5501</v>
      </c>
      <c r="O208" s="352"/>
    </row>
    <row r="209" spans="1:15" s="351" customFormat="1" ht="10.15" customHeight="1" x14ac:dyDescent="0.2">
      <c r="A209" s="228"/>
      <c r="B209" s="402"/>
      <c r="C209" s="499" t="s">
        <v>224</v>
      </c>
      <c r="D209" s="499"/>
      <c r="E209" s="499"/>
      <c r="F209" s="499"/>
      <c r="G209" s="499"/>
      <c r="H209" s="499"/>
      <c r="I209" s="499"/>
      <c r="J209" s="499"/>
      <c r="K209" s="499"/>
      <c r="L209" s="499"/>
      <c r="M209" s="499"/>
      <c r="N209" s="501"/>
      <c r="O209" s="352"/>
    </row>
    <row r="210" spans="1:15" s="351" customFormat="1" x14ac:dyDescent="0.2">
      <c r="A210" s="396"/>
      <c r="B210" s="386"/>
      <c r="C210" s="499" t="s">
        <v>498</v>
      </c>
      <c r="D210" s="499"/>
      <c r="E210" s="499"/>
      <c r="F210" s="499"/>
      <c r="G210" s="499"/>
      <c r="H210" s="499"/>
      <c r="I210" s="499"/>
      <c r="J210" s="499"/>
      <c r="K210" s="499"/>
      <c r="L210" s="499"/>
      <c r="M210" s="499"/>
      <c r="N210" s="501"/>
      <c r="O210" s="352"/>
    </row>
    <row r="211" spans="1:15" s="351" customFormat="1" ht="10.15" customHeight="1" x14ac:dyDescent="0.2">
      <c r="A211" s="228"/>
      <c r="B211" s="402"/>
      <c r="C211" s="500" t="s">
        <v>116</v>
      </c>
      <c r="D211" s="500"/>
      <c r="E211" s="500"/>
      <c r="F211" s="383"/>
      <c r="G211" s="212"/>
      <c r="H211" s="212"/>
      <c r="I211" s="212"/>
      <c r="J211" s="214"/>
      <c r="K211" s="212"/>
      <c r="L211" s="230">
        <v>709.81</v>
      </c>
      <c r="M211" s="398"/>
      <c r="N211" s="231">
        <v>5501</v>
      </c>
      <c r="O211" s="352"/>
    </row>
    <row r="212" spans="1:15" s="351" customFormat="1" ht="10.15" customHeight="1" x14ac:dyDescent="0.2">
      <c r="A212" s="210" t="s">
        <v>232</v>
      </c>
      <c r="B212" s="382" t="s">
        <v>304</v>
      </c>
      <c r="C212" s="500" t="s">
        <v>405</v>
      </c>
      <c r="D212" s="500"/>
      <c r="E212" s="500"/>
      <c r="F212" s="383" t="s">
        <v>103</v>
      </c>
      <c r="G212" s="212"/>
      <c r="H212" s="212"/>
      <c r="I212" s="213">
        <v>8</v>
      </c>
      <c r="J212" s="230">
        <v>641.66999999999996</v>
      </c>
      <c r="K212" s="212"/>
      <c r="L212" s="230">
        <v>662.32</v>
      </c>
      <c r="M212" s="405">
        <v>7.75</v>
      </c>
      <c r="N212" s="231">
        <v>5133</v>
      </c>
      <c r="O212" s="352"/>
    </row>
    <row r="213" spans="1:15" s="351" customFormat="1" ht="10.15" customHeight="1" x14ac:dyDescent="0.2">
      <c r="A213" s="228"/>
      <c r="B213" s="402"/>
      <c r="C213" s="499" t="s">
        <v>224</v>
      </c>
      <c r="D213" s="499"/>
      <c r="E213" s="499"/>
      <c r="F213" s="499"/>
      <c r="G213" s="499"/>
      <c r="H213" s="499"/>
      <c r="I213" s="499"/>
      <c r="J213" s="499"/>
      <c r="K213" s="499"/>
      <c r="L213" s="499"/>
      <c r="M213" s="499"/>
      <c r="N213" s="501"/>
      <c r="O213" s="352"/>
    </row>
    <row r="214" spans="1:15" s="351" customFormat="1" x14ac:dyDescent="0.2">
      <c r="A214" s="396"/>
      <c r="B214" s="386"/>
      <c r="C214" s="499" t="s">
        <v>499</v>
      </c>
      <c r="D214" s="499"/>
      <c r="E214" s="499"/>
      <c r="F214" s="499"/>
      <c r="G214" s="499"/>
      <c r="H214" s="499"/>
      <c r="I214" s="499"/>
      <c r="J214" s="499"/>
      <c r="K214" s="499"/>
      <c r="L214" s="499"/>
      <c r="M214" s="499"/>
      <c r="N214" s="501"/>
      <c r="O214" s="352"/>
    </row>
    <row r="215" spans="1:15" s="351" customFormat="1" ht="10.15" customHeight="1" x14ac:dyDescent="0.2">
      <c r="A215" s="228"/>
      <c r="B215" s="402"/>
      <c r="C215" s="500" t="s">
        <v>116</v>
      </c>
      <c r="D215" s="500"/>
      <c r="E215" s="500"/>
      <c r="F215" s="383"/>
      <c r="G215" s="212"/>
      <c r="H215" s="212"/>
      <c r="I215" s="212"/>
      <c r="J215" s="214"/>
      <c r="K215" s="212"/>
      <c r="L215" s="230">
        <v>662.32</v>
      </c>
      <c r="M215" s="398"/>
      <c r="N215" s="231">
        <v>5133</v>
      </c>
      <c r="O215" s="352"/>
    </row>
    <row r="216" spans="1:15" s="351" customFormat="1" ht="33.75" x14ac:dyDescent="0.2">
      <c r="A216" s="210" t="s">
        <v>233</v>
      </c>
      <c r="B216" s="382" t="s">
        <v>228</v>
      </c>
      <c r="C216" s="500" t="s">
        <v>406</v>
      </c>
      <c r="D216" s="500"/>
      <c r="E216" s="500"/>
      <c r="F216" s="383" t="s">
        <v>103</v>
      </c>
      <c r="G216" s="212"/>
      <c r="H216" s="212"/>
      <c r="I216" s="213">
        <v>1</v>
      </c>
      <c r="J216" s="404">
        <v>1652</v>
      </c>
      <c r="K216" s="212"/>
      <c r="L216" s="230">
        <v>213.16</v>
      </c>
      <c r="M216" s="405">
        <v>7.75</v>
      </c>
      <c r="N216" s="231">
        <v>1652</v>
      </c>
      <c r="O216" s="352"/>
    </row>
    <row r="217" spans="1:15" s="351" customFormat="1" ht="10.15" customHeight="1" x14ac:dyDescent="0.2">
      <c r="A217" s="228"/>
      <c r="B217" s="402"/>
      <c r="C217" s="499" t="s">
        <v>224</v>
      </c>
      <c r="D217" s="499"/>
      <c r="E217" s="499"/>
      <c r="F217" s="499"/>
      <c r="G217" s="499"/>
      <c r="H217" s="499"/>
      <c r="I217" s="499"/>
      <c r="J217" s="499"/>
      <c r="K217" s="499"/>
      <c r="L217" s="499"/>
      <c r="M217" s="499"/>
      <c r="N217" s="501"/>
      <c r="O217" s="352"/>
    </row>
    <row r="218" spans="1:15" s="351" customFormat="1" x14ac:dyDescent="0.2">
      <c r="A218" s="396"/>
      <c r="B218" s="386"/>
      <c r="C218" s="499" t="s">
        <v>500</v>
      </c>
      <c r="D218" s="499"/>
      <c r="E218" s="499"/>
      <c r="F218" s="499"/>
      <c r="G218" s="499"/>
      <c r="H218" s="499"/>
      <c r="I218" s="499"/>
      <c r="J218" s="499"/>
      <c r="K218" s="499"/>
      <c r="L218" s="499"/>
      <c r="M218" s="499"/>
      <c r="N218" s="501"/>
      <c r="O218" s="352"/>
    </row>
    <row r="219" spans="1:15" s="351" customFormat="1" ht="10.15" customHeight="1" x14ac:dyDescent="0.2">
      <c r="A219" s="228"/>
      <c r="B219" s="402"/>
      <c r="C219" s="500" t="s">
        <v>116</v>
      </c>
      <c r="D219" s="500"/>
      <c r="E219" s="500"/>
      <c r="F219" s="383"/>
      <c r="G219" s="212"/>
      <c r="H219" s="212"/>
      <c r="I219" s="212"/>
      <c r="J219" s="214"/>
      <c r="K219" s="212"/>
      <c r="L219" s="230">
        <v>213.16</v>
      </c>
      <c r="M219" s="398"/>
      <c r="N219" s="231">
        <v>1652</v>
      </c>
      <c r="O219" s="352"/>
    </row>
    <row r="220" spans="1:15" s="351" customFormat="1" ht="10.15" customHeight="1" x14ac:dyDescent="0.2">
      <c r="A220" s="210" t="s">
        <v>234</v>
      </c>
      <c r="B220" s="382" t="s">
        <v>228</v>
      </c>
      <c r="C220" s="500" t="s">
        <v>460</v>
      </c>
      <c r="D220" s="500"/>
      <c r="E220" s="500"/>
      <c r="F220" s="383" t="s">
        <v>103</v>
      </c>
      <c r="G220" s="212"/>
      <c r="H220" s="212"/>
      <c r="I220" s="213">
        <v>3</v>
      </c>
      <c r="J220" s="404">
        <v>1434.62</v>
      </c>
      <c r="K220" s="212"/>
      <c r="L220" s="230">
        <v>555.35</v>
      </c>
      <c r="M220" s="405">
        <v>7.75</v>
      </c>
      <c r="N220" s="231">
        <v>4304</v>
      </c>
      <c r="O220" s="352"/>
    </row>
    <row r="221" spans="1:15" s="351" customFormat="1" ht="10.15" customHeight="1" x14ac:dyDescent="0.2">
      <c r="A221" s="228"/>
      <c r="B221" s="402"/>
      <c r="C221" s="499" t="s">
        <v>224</v>
      </c>
      <c r="D221" s="499"/>
      <c r="E221" s="499"/>
      <c r="F221" s="499"/>
      <c r="G221" s="499"/>
      <c r="H221" s="499"/>
      <c r="I221" s="499"/>
      <c r="J221" s="499"/>
      <c r="K221" s="499"/>
      <c r="L221" s="499"/>
      <c r="M221" s="499"/>
      <c r="N221" s="501"/>
      <c r="O221" s="352"/>
    </row>
    <row r="222" spans="1:15" s="351" customFormat="1" x14ac:dyDescent="0.2">
      <c r="A222" s="396"/>
      <c r="B222" s="386"/>
      <c r="C222" s="499" t="s">
        <v>478</v>
      </c>
      <c r="D222" s="499"/>
      <c r="E222" s="499"/>
      <c r="F222" s="499"/>
      <c r="G222" s="499"/>
      <c r="H222" s="499"/>
      <c r="I222" s="499"/>
      <c r="J222" s="499"/>
      <c r="K222" s="499"/>
      <c r="L222" s="499"/>
      <c r="M222" s="499"/>
      <c r="N222" s="501"/>
      <c r="O222" s="352"/>
    </row>
    <row r="223" spans="1:15" s="351" customFormat="1" ht="10.15" customHeight="1" x14ac:dyDescent="0.2">
      <c r="A223" s="228"/>
      <c r="B223" s="402"/>
      <c r="C223" s="500" t="s">
        <v>116</v>
      </c>
      <c r="D223" s="500"/>
      <c r="E223" s="500"/>
      <c r="F223" s="383"/>
      <c r="G223" s="212"/>
      <c r="H223" s="212"/>
      <c r="I223" s="212"/>
      <c r="J223" s="214"/>
      <c r="K223" s="212"/>
      <c r="L223" s="230">
        <v>555.35</v>
      </c>
      <c r="M223" s="398"/>
      <c r="N223" s="231">
        <v>4304</v>
      </c>
      <c r="O223" s="352"/>
    </row>
    <row r="224" spans="1:15" s="351" customFormat="1" ht="33.75" x14ac:dyDescent="0.2">
      <c r="A224" s="210" t="s">
        <v>235</v>
      </c>
      <c r="B224" s="382" t="s">
        <v>230</v>
      </c>
      <c r="C224" s="500" t="s">
        <v>238</v>
      </c>
      <c r="D224" s="500"/>
      <c r="E224" s="500"/>
      <c r="F224" s="383" t="s">
        <v>103</v>
      </c>
      <c r="G224" s="212"/>
      <c r="H224" s="212"/>
      <c r="I224" s="213">
        <v>6</v>
      </c>
      <c r="J224" s="404">
        <v>2366.08</v>
      </c>
      <c r="K224" s="212"/>
      <c r="L224" s="404">
        <v>1831.74</v>
      </c>
      <c r="M224" s="405">
        <v>7.75</v>
      </c>
      <c r="N224" s="231">
        <v>14196</v>
      </c>
      <c r="O224" s="352"/>
    </row>
    <row r="225" spans="1:15" s="351" customFormat="1" ht="10.15" customHeight="1" x14ac:dyDescent="0.2">
      <c r="A225" s="228"/>
      <c r="B225" s="402"/>
      <c r="C225" s="499" t="s">
        <v>224</v>
      </c>
      <c r="D225" s="499"/>
      <c r="E225" s="499"/>
      <c r="F225" s="499"/>
      <c r="G225" s="499"/>
      <c r="H225" s="499"/>
      <c r="I225" s="499"/>
      <c r="J225" s="499"/>
      <c r="K225" s="499"/>
      <c r="L225" s="499"/>
      <c r="M225" s="499"/>
      <c r="N225" s="501"/>
      <c r="O225" s="352"/>
    </row>
    <row r="226" spans="1:15" s="351" customFormat="1" x14ac:dyDescent="0.2">
      <c r="A226" s="396"/>
      <c r="B226" s="386"/>
      <c r="C226" s="499" t="s">
        <v>479</v>
      </c>
      <c r="D226" s="499"/>
      <c r="E226" s="499"/>
      <c r="F226" s="499"/>
      <c r="G226" s="499"/>
      <c r="H226" s="499"/>
      <c r="I226" s="499"/>
      <c r="J226" s="499"/>
      <c r="K226" s="499"/>
      <c r="L226" s="499"/>
      <c r="M226" s="499"/>
      <c r="N226" s="501"/>
      <c r="O226" s="352"/>
    </row>
    <row r="227" spans="1:15" s="351" customFormat="1" ht="10.15" customHeight="1" x14ac:dyDescent="0.2">
      <c r="A227" s="228"/>
      <c r="B227" s="402"/>
      <c r="C227" s="500" t="s">
        <v>116</v>
      </c>
      <c r="D227" s="500"/>
      <c r="E227" s="500"/>
      <c r="F227" s="383"/>
      <c r="G227" s="212"/>
      <c r="H227" s="212"/>
      <c r="I227" s="212"/>
      <c r="J227" s="214"/>
      <c r="K227" s="212"/>
      <c r="L227" s="404">
        <v>1831.74</v>
      </c>
      <c r="M227" s="398"/>
      <c r="N227" s="231">
        <v>14196</v>
      </c>
      <c r="O227" s="352"/>
    </row>
    <row r="228" spans="1:15" s="351" customFormat="1" ht="10.15" customHeight="1" x14ac:dyDescent="0.2">
      <c r="A228" s="210" t="s">
        <v>236</v>
      </c>
      <c r="B228" s="382" t="s">
        <v>242</v>
      </c>
      <c r="C228" s="500" t="s">
        <v>407</v>
      </c>
      <c r="D228" s="500"/>
      <c r="E228" s="500"/>
      <c r="F228" s="383" t="s">
        <v>103</v>
      </c>
      <c r="G228" s="212"/>
      <c r="H228" s="212"/>
      <c r="I228" s="213">
        <v>6</v>
      </c>
      <c r="J228" s="230">
        <v>287.5</v>
      </c>
      <c r="K228" s="212"/>
      <c r="L228" s="230">
        <v>222.58</v>
      </c>
      <c r="M228" s="405">
        <v>7.75</v>
      </c>
      <c r="N228" s="231">
        <v>1725</v>
      </c>
      <c r="O228" s="352"/>
    </row>
    <row r="229" spans="1:15" s="351" customFormat="1" ht="10.15" customHeight="1" x14ac:dyDescent="0.2">
      <c r="A229" s="228"/>
      <c r="B229" s="402"/>
      <c r="C229" s="499" t="s">
        <v>243</v>
      </c>
      <c r="D229" s="499"/>
      <c r="E229" s="499"/>
      <c r="F229" s="499"/>
      <c r="G229" s="499"/>
      <c r="H229" s="499"/>
      <c r="I229" s="499"/>
      <c r="J229" s="499"/>
      <c r="K229" s="499"/>
      <c r="L229" s="499"/>
      <c r="M229" s="499"/>
      <c r="N229" s="501"/>
      <c r="O229" s="352"/>
    </row>
    <row r="230" spans="1:15" s="351" customFormat="1" x14ac:dyDescent="0.2">
      <c r="A230" s="396"/>
      <c r="B230" s="386"/>
      <c r="C230" s="499" t="s">
        <v>480</v>
      </c>
      <c r="D230" s="499"/>
      <c r="E230" s="499"/>
      <c r="F230" s="499"/>
      <c r="G230" s="499"/>
      <c r="H230" s="499"/>
      <c r="I230" s="499"/>
      <c r="J230" s="499"/>
      <c r="K230" s="499"/>
      <c r="L230" s="499"/>
      <c r="M230" s="499"/>
      <c r="N230" s="501"/>
      <c r="O230" s="352"/>
    </row>
    <row r="231" spans="1:15" s="351" customFormat="1" ht="10.15" customHeight="1" x14ac:dyDescent="0.2">
      <c r="A231" s="228"/>
      <c r="B231" s="402"/>
      <c r="C231" s="500" t="s">
        <v>116</v>
      </c>
      <c r="D231" s="500"/>
      <c r="E231" s="500"/>
      <c r="F231" s="383"/>
      <c r="G231" s="212"/>
      <c r="H231" s="212"/>
      <c r="I231" s="212"/>
      <c r="J231" s="214"/>
      <c r="K231" s="212"/>
      <c r="L231" s="230">
        <v>222.58</v>
      </c>
      <c r="M231" s="398"/>
      <c r="N231" s="231">
        <v>1725</v>
      </c>
      <c r="O231" s="352"/>
    </row>
    <row r="232" spans="1:15" s="351" customFormat="1" ht="10.15" customHeight="1" x14ac:dyDescent="0.2">
      <c r="A232" s="210" t="s">
        <v>237</v>
      </c>
      <c r="B232" s="382" t="s">
        <v>497</v>
      </c>
      <c r="C232" s="500" t="s">
        <v>247</v>
      </c>
      <c r="D232" s="500"/>
      <c r="E232" s="500"/>
      <c r="F232" s="383" t="s">
        <v>103</v>
      </c>
      <c r="G232" s="212"/>
      <c r="H232" s="212"/>
      <c r="I232" s="213">
        <v>24</v>
      </c>
      <c r="J232" s="214"/>
      <c r="K232" s="212"/>
      <c r="L232" s="214"/>
      <c r="M232" s="405">
        <v>7.75</v>
      </c>
      <c r="N232" s="215"/>
      <c r="O232" s="352"/>
    </row>
    <row r="233" spans="1:15" s="351" customFormat="1" ht="10.15" customHeight="1" x14ac:dyDescent="0.2">
      <c r="A233" s="228"/>
      <c r="B233" s="402"/>
      <c r="C233" s="499" t="s">
        <v>243</v>
      </c>
      <c r="D233" s="499"/>
      <c r="E233" s="499"/>
      <c r="F233" s="499"/>
      <c r="G233" s="499"/>
      <c r="H233" s="499"/>
      <c r="I233" s="499"/>
      <c r="J233" s="499"/>
      <c r="K233" s="499"/>
      <c r="L233" s="499"/>
      <c r="M233" s="499"/>
      <c r="N233" s="501"/>
      <c r="O233" s="352"/>
    </row>
    <row r="234" spans="1:15" s="351" customFormat="1" x14ac:dyDescent="0.2">
      <c r="A234" s="228"/>
      <c r="B234" s="402"/>
      <c r="C234" s="500" t="s">
        <v>116</v>
      </c>
      <c r="D234" s="500"/>
      <c r="E234" s="500"/>
      <c r="F234" s="383"/>
      <c r="G234" s="212"/>
      <c r="H234" s="212"/>
      <c r="I234" s="212"/>
      <c r="J234" s="214"/>
      <c r="K234" s="212"/>
      <c r="L234" s="230">
        <v>0</v>
      </c>
      <c r="M234" s="398"/>
      <c r="N234" s="411">
        <v>0</v>
      </c>
      <c r="O234" s="352"/>
    </row>
    <row r="235" spans="1:15" s="351" customFormat="1" ht="10.15" customHeight="1" x14ac:dyDescent="0.2">
      <c r="A235" s="210" t="s">
        <v>239</v>
      </c>
      <c r="B235" s="382" t="s">
        <v>246</v>
      </c>
      <c r="C235" s="500" t="s">
        <v>249</v>
      </c>
      <c r="D235" s="500"/>
      <c r="E235" s="500"/>
      <c r="F235" s="383" t="s">
        <v>103</v>
      </c>
      <c r="G235" s="212"/>
      <c r="H235" s="212"/>
      <c r="I235" s="213">
        <v>18</v>
      </c>
      <c r="J235" s="230">
        <v>662.84</v>
      </c>
      <c r="K235" s="212"/>
      <c r="L235" s="404">
        <v>1539.48</v>
      </c>
      <c r="M235" s="405">
        <v>7.75</v>
      </c>
      <c r="N235" s="231">
        <v>11931</v>
      </c>
      <c r="O235" s="352"/>
    </row>
    <row r="236" spans="1:15" s="351" customFormat="1" x14ac:dyDescent="0.2">
      <c r="A236" s="228"/>
      <c r="B236" s="402"/>
      <c r="C236" s="499" t="s">
        <v>243</v>
      </c>
      <c r="D236" s="499"/>
      <c r="E236" s="499"/>
      <c r="F236" s="499"/>
      <c r="G236" s="499"/>
      <c r="H236" s="499"/>
      <c r="I236" s="499"/>
      <c r="J236" s="499"/>
      <c r="K236" s="499"/>
      <c r="L236" s="499"/>
      <c r="M236" s="499"/>
      <c r="N236" s="501"/>
      <c r="O236" s="352"/>
    </row>
    <row r="237" spans="1:15" s="351" customFormat="1" ht="10.15" customHeight="1" x14ac:dyDescent="0.2">
      <c r="A237" s="396"/>
      <c r="B237" s="386"/>
      <c r="C237" s="499" t="s">
        <v>481</v>
      </c>
      <c r="D237" s="499"/>
      <c r="E237" s="499"/>
      <c r="F237" s="499"/>
      <c r="G237" s="499"/>
      <c r="H237" s="499"/>
      <c r="I237" s="499"/>
      <c r="J237" s="499"/>
      <c r="K237" s="499"/>
      <c r="L237" s="499"/>
      <c r="M237" s="499"/>
      <c r="N237" s="501"/>
      <c r="O237" s="352"/>
    </row>
    <row r="238" spans="1:15" s="351" customFormat="1" x14ac:dyDescent="0.2">
      <c r="A238" s="228"/>
      <c r="B238" s="402"/>
      <c r="C238" s="500" t="s">
        <v>116</v>
      </c>
      <c r="D238" s="500"/>
      <c r="E238" s="500"/>
      <c r="F238" s="383"/>
      <c r="G238" s="212"/>
      <c r="H238" s="212"/>
      <c r="I238" s="212"/>
      <c r="J238" s="214"/>
      <c r="K238" s="212"/>
      <c r="L238" s="404">
        <v>1539.48</v>
      </c>
      <c r="M238" s="398"/>
      <c r="N238" s="231">
        <v>11931</v>
      </c>
      <c r="O238" s="352"/>
    </row>
    <row r="239" spans="1:15" s="351" customFormat="1" ht="10.15" customHeight="1" x14ac:dyDescent="0.2">
      <c r="A239" s="210" t="s">
        <v>240</v>
      </c>
      <c r="B239" s="382" t="s">
        <v>251</v>
      </c>
      <c r="C239" s="500" t="s">
        <v>408</v>
      </c>
      <c r="D239" s="500"/>
      <c r="E239" s="500"/>
      <c r="F239" s="383" t="s">
        <v>103</v>
      </c>
      <c r="G239" s="212"/>
      <c r="H239" s="212"/>
      <c r="I239" s="213">
        <v>18</v>
      </c>
      <c r="J239" s="230">
        <v>22.33</v>
      </c>
      <c r="K239" s="212"/>
      <c r="L239" s="230">
        <v>51.87</v>
      </c>
      <c r="M239" s="405">
        <v>7.75</v>
      </c>
      <c r="N239" s="411">
        <v>402</v>
      </c>
      <c r="O239" s="352"/>
    </row>
    <row r="240" spans="1:15" s="351" customFormat="1" x14ac:dyDescent="0.2">
      <c r="A240" s="228"/>
      <c r="B240" s="402"/>
      <c r="C240" s="499" t="s">
        <v>243</v>
      </c>
      <c r="D240" s="499"/>
      <c r="E240" s="499"/>
      <c r="F240" s="499"/>
      <c r="G240" s="499"/>
      <c r="H240" s="499"/>
      <c r="I240" s="499"/>
      <c r="J240" s="499"/>
      <c r="K240" s="499"/>
      <c r="L240" s="499"/>
      <c r="M240" s="499"/>
      <c r="N240" s="501"/>
      <c r="O240" s="352"/>
    </row>
    <row r="241" spans="1:15" s="351" customFormat="1" ht="10.15" customHeight="1" x14ac:dyDescent="0.2">
      <c r="A241" s="396"/>
      <c r="B241" s="386"/>
      <c r="C241" s="499" t="s">
        <v>482</v>
      </c>
      <c r="D241" s="499"/>
      <c r="E241" s="499"/>
      <c r="F241" s="499"/>
      <c r="G241" s="499"/>
      <c r="H241" s="499"/>
      <c r="I241" s="499"/>
      <c r="J241" s="499"/>
      <c r="K241" s="499"/>
      <c r="L241" s="499"/>
      <c r="M241" s="499"/>
      <c r="N241" s="501"/>
      <c r="O241" s="352"/>
    </row>
    <row r="242" spans="1:15" s="351" customFormat="1" ht="30.6" customHeight="1" x14ac:dyDescent="0.2">
      <c r="A242" s="228"/>
      <c r="B242" s="402"/>
      <c r="C242" s="500" t="s">
        <v>116</v>
      </c>
      <c r="D242" s="500"/>
      <c r="E242" s="500"/>
      <c r="F242" s="383"/>
      <c r="G242" s="212"/>
      <c r="H242" s="212"/>
      <c r="I242" s="212"/>
      <c r="J242" s="214"/>
      <c r="K242" s="212"/>
      <c r="L242" s="230">
        <v>51.87</v>
      </c>
      <c r="M242" s="398"/>
      <c r="N242" s="411">
        <v>402</v>
      </c>
      <c r="O242" s="352"/>
    </row>
    <row r="243" spans="1:15" s="351" customFormat="1" ht="10.15" customHeight="1" x14ac:dyDescent="0.2">
      <c r="A243" s="210" t="s">
        <v>241</v>
      </c>
      <c r="B243" s="382" t="s">
        <v>253</v>
      </c>
      <c r="C243" s="500" t="s">
        <v>409</v>
      </c>
      <c r="D243" s="500"/>
      <c r="E243" s="500"/>
      <c r="F243" s="383" t="s">
        <v>103</v>
      </c>
      <c r="G243" s="212"/>
      <c r="H243" s="212"/>
      <c r="I243" s="213">
        <v>36</v>
      </c>
      <c r="J243" s="230">
        <v>248.33</v>
      </c>
      <c r="K243" s="212"/>
      <c r="L243" s="404">
        <v>1153.55</v>
      </c>
      <c r="M243" s="405">
        <v>7.75</v>
      </c>
      <c r="N243" s="231">
        <v>8940</v>
      </c>
      <c r="O243" s="352"/>
    </row>
    <row r="244" spans="1:15" s="351" customFormat="1" ht="10.15" customHeight="1" x14ac:dyDescent="0.2">
      <c r="A244" s="228"/>
      <c r="B244" s="402"/>
      <c r="C244" s="499" t="s">
        <v>243</v>
      </c>
      <c r="D244" s="499"/>
      <c r="E244" s="499"/>
      <c r="F244" s="499"/>
      <c r="G244" s="499"/>
      <c r="H244" s="499"/>
      <c r="I244" s="499"/>
      <c r="J244" s="499"/>
      <c r="K244" s="499"/>
      <c r="L244" s="499"/>
      <c r="M244" s="499"/>
      <c r="N244" s="501"/>
      <c r="O244" s="352"/>
    </row>
    <row r="245" spans="1:15" s="351" customFormat="1" ht="10.15" customHeight="1" x14ac:dyDescent="0.2">
      <c r="A245" s="396"/>
      <c r="B245" s="386"/>
      <c r="C245" s="499" t="s">
        <v>483</v>
      </c>
      <c r="D245" s="499"/>
      <c r="E245" s="499"/>
      <c r="F245" s="499"/>
      <c r="G245" s="499"/>
      <c r="H245" s="499"/>
      <c r="I245" s="499"/>
      <c r="J245" s="499"/>
      <c r="K245" s="499"/>
      <c r="L245" s="499"/>
      <c r="M245" s="499"/>
      <c r="N245" s="501"/>
      <c r="O245" s="352"/>
    </row>
    <row r="246" spans="1:15" s="351" customFormat="1" x14ac:dyDescent="0.2">
      <c r="A246" s="228"/>
      <c r="B246" s="402"/>
      <c r="C246" s="500" t="s">
        <v>116</v>
      </c>
      <c r="D246" s="500"/>
      <c r="E246" s="500"/>
      <c r="F246" s="383"/>
      <c r="G246" s="212"/>
      <c r="H246" s="212"/>
      <c r="I246" s="212"/>
      <c r="J246" s="214"/>
      <c r="K246" s="212"/>
      <c r="L246" s="404">
        <v>1153.55</v>
      </c>
      <c r="M246" s="398"/>
      <c r="N246" s="231">
        <v>8940</v>
      </c>
      <c r="O246" s="352"/>
    </row>
    <row r="247" spans="1:15" s="351" customFormat="1" ht="10.15" customHeight="1" x14ac:dyDescent="0.2">
      <c r="A247" s="210" t="s">
        <v>244</v>
      </c>
      <c r="B247" s="382" t="s">
        <v>255</v>
      </c>
      <c r="C247" s="500" t="s">
        <v>256</v>
      </c>
      <c r="D247" s="500"/>
      <c r="E247" s="500"/>
      <c r="F247" s="383" t="s">
        <v>103</v>
      </c>
      <c r="G247" s="212"/>
      <c r="H247" s="212"/>
      <c r="I247" s="213">
        <v>14</v>
      </c>
      <c r="J247" s="230">
        <v>148.91999999999999</v>
      </c>
      <c r="K247" s="212"/>
      <c r="L247" s="230">
        <v>269.02999999999997</v>
      </c>
      <c r="M247" s="405">
        <v>7.75</v>
      </c>
      <c r="N247" s="231">
        <v>2085</v>
      </c>
      <c r="O247" s="352"/>
    </row>
    <row r="248" spans="1:15" s="351" customFormat="1" x14ac:dyDescent="0.2">
      <c r="A248" s="228"/>
      <c r="B248" s="402"/>
      <c r="C248" s="499" t="s">
        <v>243</v>
      </c>
      <c r="D248" s="499"/>
      <c r="E248" s="499"/>
      <c r="F248" s="499"/>
      <c r="G248" s="499"/>
      <c r="H248" s="499"/>
      <c r="I248" s="499"/>
      <c r="J248" s="499"/>
      <c r="K248" s="499"/>
      <c r="L248" s="499"/>
      <c r="M248" s="499"/>
      <c r="N248" s="501"/>
      <c r="O248" s="352"/>
    </row>
    <row r="249" spans="1:15" s="351" customFormat="1" ht="10.15" customHeight="1" x14ac:dyDescent="0.2">
      <c r="A249" s="396"/>
      <c r="B249" s="386"/>
      <c r="C249" s="499" t="s">
        <v>484</v>
      </c>
      <c r="D249" s="499"/>
      <c r="E249" s="499"/>
      <c r="F249" s="499"/>
      <c r="G249" s="499"/>
      <c r="H249" s="499"/>
      <c r="I249" s="499"/>
      <c r="J249" s="499"/>
      <c r="K249" s="499"/>
      <c r="L249" s="499"/>
      <c r="M249" s="499"/>
      <c r="N249" s="501"/>
      <c r="O249" s="352"/>
    </row>
    <row r="250" spans="1:15" s="351" customFormat="1" x14ac:dyDescent="0.2">
      <c r="A250" s="228"/>
      <c r="B250" s="402"/>
      <c r="C250" s="500" t="s">
        <v>116</v>
      </c>
      <c r="D250" s="500"/>
      <c r="E250" s="500"/>
      <c r="F250" s="383"/>
      <c r="G250" s="212"/>
      <c r="H250" s="212"/>
      <c r="I250" s="212"/>
      <c r="J250" s="214"/>
      <c r="K250" s="212"/>
      <c r="L250" s="230">
        <v>269.02999999999997</v>
      </c>
      <c r="M250" s="398"/>
      <c r="N250" s="231">
        <v>2085</v>
      </c>
      <c r="O250" s="352"/>
    </row>
    <row r="251" spans="1:15" s="351" customFormat="1" ht="10.15" customHeight="1" x14ac:dyDescent="0.2">
      <c r="A251" s="210" t="s">
        <v>245</v>
      </c>
      <c r="B251" s="382" t="s">
        <v>255</v>
      </c>
      <c r="C251" s="500" t="s">
        <v>410</v>
      </c>
      <c r="D251" s="500"/>
      <c r="E251" s="500"/>
      <c r="F251" s="383" t="s">
        <v>103</v>
      </c>
      <c r="G251" s="212"/>
      <c r="H251" s="212"/>
      <c r="I251" s="213">
        <v>24</v>
      </c>
      <c r="J251" s="404">
        <v>1665</v>
      </c>
      <c r="K251" s="212"/>
      <c r="L251" s="404">
        <v>5156.13</v>
      </c>
      <c r="M251" s="405">
        <v>7.75</v>
      </c>
      <c r="N251" s="231">
        <v>39960</v>
      </c>
      <c r="O251" s="352"/>
    </row>
    <row r="252" spans="1:15" s="351" customFormat="1" x14ac:dyDescent="0.2">
      <c r="A252" s="228"/>
      <c r="B252" s="402"/>
      <c r="C252" s="499" t="s">
        <v>243</v>
      </c>
      <c r="D252" s="499"/>
      <c r="E252" s="499"/>
      <c r="F252" s="499"/>
      <c r="G252" s="499"/>
      <c r="H252" s="499"/>
      <c r="I252" s="499"/>
      <c r="J252" s="499"/>
      <c r="K252" s="499"/>
      <c r="L252" s="499"/>
      <c r="M252" s="499"/>
      <c r="N252" s="501"/>
      <c r="O252" s="352"/>
    </row>
    <row r="253" spans="1:15" s="351" customFormat="1" ht="10.15" customHeight="1" x14ac:dyDescent="0.2">
      <c r="A253" s="396"/>
      <c r="B253" s="386"/>
      <c r="C253" s="499" t="s">
        <v>485</v>
      </c>
      <c r="D253" s="499"/>
      <c r="E253" s="499"/>
      <c r="F253" s="499"/>
      <c r="G253" s="499"/>
      <c r="H253" s="499"/>
      <c r="I253" s="499"/>
      <c r="J253" s="499"/>
      <c r="K253" s="499"/>
      <c r="L253" s="499"/>
      <c r="M253" s="499"/>
      <c r="N253" s="501"/>
      <c r="O253" s="352"/>
    </row>
    <row r="254" spans="1:15" s="351" customFormat="1" ht="20.45" customHeight="1" x14ac:dyDescent="0.2">
      <c r="A254" s="228"/>
      <c r="B254" s="402"/>
      <c r="C254" s="500" t="s">
        <v>116</v>
      </c>
      <c r="D254" s="500"/>
      <c r="E254" s="500"/>
      <c r="F254" s="383"/>
      <c r="G254" s="212"/>
      <c r="H254" s="212"/>
      <c r="I254" s="212"/>
      <c r="J254" s="214"/>
      <c r="K254" s="212"/>
      <c r="L254" s="404">
        <v>5156.13</v>
      </c>
      <c r="M254" s="398"/>
      <c r="N254" s="231">
        <v>39960</v>
      </c>
      <c r="O254" s="352"/>
    </row>
    <row r="255" spans="1:15" s="351" customFormat="1" ht="10.15" customHeight="1" x14ac:dyDescent="0.2">
      <c r="A255" s="210" t="s">
        <v>248</v>
      </c>
      <c r="B255" s="382" t="s">
        <v>411</v>
      </c>
      <c r="C255" s="500" t="s">
        <v>412</v>
      </c>
      <c r="D255" s="500"/>
      <c r="E255" s="500"/>
      <c r="F255" s="383" t="s">
        <v>103</v>
      </c>
      <c r="G255" s="212"/>
      <c r="H255" s="212"/>
      <c r="I255" s="213">
        <v>24</v>
      </c>
      <c r="J255" s="230">
        <v>11.67</v>
      </c>
      <c r="K255" s="212"/>
      <c r="L255" s="230">
        <v>36.130000000000003</v>
      </c>
      <c r="M255" s="405">
        <v>7.75</v>
      </c>
      <c r="N255" s="411">
        <v>280</v>
      </c>
      <c r="O255" s="352"/>
    </row>
    <row r="256" spans="1:15" s="351" customFormat="1" ht="10.15" customHeight="1" x14ac:dyDescent="0.2">
      <c r="A256" s="228"/>
      <c r="B256" s="402"/>
      <c r="C256" s="499" t="s">
        <v>243</v>
      </c>
      <c r="D256" s="499"/>
      <c r="E256" s="499"/>
      <c r="F256" s="499"/>
      <c r="G256" s="499"/>
      <c r="H256" s="499"/>
      <c r="I256" s="499"/>
      <c r="J256" s="499"/>
      <c r="K256" s="499"/>
      <c r="L256" s="499"/>
      <c r="M256" s="499"/>
      <c r="N256" s="501"/>
      <c r="O256" s="352"/>
    </row>
    <row r="257" spans="1:15" s="351" customFormat="1" ht="20.45" customHeight="1" x14ac:dyDescent="0.2">
      <c r="A257" s="396"/>
      <c r="B257" s="386"/>
      <c r="C257" s="499" t="s">
        <v>486</v>
      </c>
      <c r="D257" s="499"/>
      <c r="E257" s="499"/>
      <c r="F257" s="499"/>
      <c r="G257" s="499"/>
      <c r="H257" s="499"/>
      <c r="I257" s="499"/>
      <c r="J257" s="499"/>
      <c r="K257" s="499"/>
      <c r="L257" s="499"/>
      <c r="M257" s="499"/>
      <c r="N257" s="501"/>
      <c r="O257" s="352"/>
    </row>
    <row r="258" spans="1:15" ht="10.15" customHeight="1" x14ac:dyDescent="0.2">
      <c r="A258" s="228"/>
      <c r="B258" s="402"/>
      <c r="C258" s="500" t="s">
        <v>116</v>
      </c>
      <c r="D258" s="500"/>
      <c r="E258" s="500"/>
      <c r="F258" s="383"/>
      <c r="G258" s="212"/>
      <c r="H258" s="212"/>
      <c r="I258" s="212"/>
      <c r="J258" s="214"/>
      <c r="K258" s="212"/>
      <c r="L258" s="230">
        <v>36.130000000000003</v>
      </c>
      <c r="M258" s="398"/>
      <c r="N258" s="411">
        <v>280</v>
      </c>
    </row>
    <row r="259" spans="1:15" ht="22.5" x14ac:dyDescent="0.2">
      <c r="A259" s="210" t="s">
        <v>250</v>
      </c>
      <c r="B259" s="382" t="s">
        <v>305</v>
      </c>
      <c r="C259" s="500" t="s">
        <v>306</v>
      </c>
      <c r="D259" s="500"/>
      <c r="E259" s="500"/>
      <c r="F259" s="383" t="s">
        <v>103</v>
      </c>
      <c r="G259" s="212"/>
      <c r="H259" s="212"/>
      <c r="I259" s="213">
        <v>1</v>
      </c>
      <c r="J259" s="230">
        <v>943.06</v>
      </c>
      <c r="K259" s="212"/>
      <c r="L259" s="230">
        <v>943.06</v>
      </c>
      <c r="M259" s="405">
        <v>7.75</v>
      </c>
      <c r="N259" s="231">
        <v>7309</v>
      </c>
      <c r="O259" s="353"/>
    </row>
    <row r="260" spans="1:15" ht="10.15" customHeight="1" x14ac:dyDescent="0.2">
      <c r="A260" s="228"/>
      <c r="B260" s="402"/>
      <c r="C260" s="499" t="s">
        <v>224</v>
      </c>
      <c r="D260" s="499"/>
      <c r="E260" s="499"/>
      <c r="F260" s="499"/>
      <c r="G260" s="499"/>
      <c r="H260" s="499"/>
      <c r="I260" s="499"/>
      <c r="J260" s="499"/>
      <c r="K260" s="499"/>
      <c r="L260" s="499"/>
      <c r="M260" s="499"/>
      <c r="N260" s="501"/>
    </row>
    <row r="261" spans="1:15" ht="20.45" customHeight="1" x14ac:dyDescent="0.2">
      <c r="A261" s="228"/>
      <c r="B261" s="402"/>
      <c r="C261" s="500" t="s">
        <v>116</v>
      </c>
      <c r="D261" s="500"/>
      <c r="E261" s="500"/>
      <c r="F261" s="383"/>
      <c r="G261" s="212"/>
      <c r="H261" s="212"/>
      <c r="I261" s="212"/>
      <c r="J261" s="214"/>
      <c r="K261" s="212"/>
      <c r="L261" s="230">
        <v>943.06</v>
      </c>
      <c r="M261" s="398"/>
      <c r="N261" s="231">
        <v>7309</v>
      </c>
    </row>
    <row r="262" spans="1:15" ht="10.15" customHeight="1" x14ac:dyDescent="0.2">
      <c r="A262" s="210" t="s">
        <v>252</v>
      </c>
      <c r="B262" s="382" t="s">
        <v>413</v>
      </c>
      <c r="C262" s="500" t="s">
        <v>414</v>
      </c>
      <c r="D262" s="500"/>
      <c r="E262" s="500"/>
      <c r="F262" s="383" t="s">
        <v>268</v>
      </c>
      <c r="G262" s="212"/>
      <c r="H262" s="212"/>
      <c r="I262" s="405">
        <v>0.16</v>
      </c>
      <c r="J262" s="230">
        <v>582</v>
      </c>
      <c r="K262" s="212"/>
      <c r="L262" s="230">
        <v>93.12</v>
      </c>
      <c r="M262" s="405">
        <v>7.75</v>
      </c>
      <c r="N262" s="411">
        <v>722</v>
      </c>
    </row>
    <row r="263" spans="1:15" ht="10.15" customHeight="1" x14ac:dyDescent="0.2">
      <c r="A263" s="228"/>
      <c r="B263" s="402"/>
      <c r="C263" s="499" t="s">
        <v>224</v>
      </c>
      <c r="D263" s="499"/>
      <c r="E263" s="499"/>
      <c r="F263" s="499"/>
      <c r="G263" s="499"/>
      <c r="H263" s="499"/>
      <c r="I263" s="499"/>
      <c r="J263" s="499"/>
      <c r="K263" s="499"/>
      <c r="L263" s="499"/>
      <c r="M263" s="499"/>
      <c r="N263" s="501"/>
    </row>
    <row r="264" spans="1:15" ht="10.15" customHeight="1" x14ac:dyDescent="0.2">
      <c r="A264" s="396"/>
      <c r="B264" s="386"/>
      <c r="C264" s="499" t="s">
        <v>415</v>
      </c>
      <c r="D264" s="499"/>
      <c r="E264" s="499"/>
      <c r="F264" s="499"/>
      <c r="G264" s="499"/>
      <c r="H264" s="499"/>
      <c r="I264" s="499"/>
      <c r="J264" s="499"/>
      <c r="K264" s="499"/>
      <c r="L264" s="499"/>
      <c r="M264" s="499"/>
      <c r="N264" s="501"/>
    </row>
    <row r="265" spans="1:15" ht="20.45" customHeight="1" x14ac:dyDescent="0.2">
      <c r="A265" s="228"/>
      <c r="B265" s="402"/>
      <c r="C265" s="500" t="s">
        <v>116</v>
      </c>
      <c r="D265" s="500"/>
      <c r="E265" s="500"/>
      <c r="F265" s="383"/>
      <c r="G265" s="212"/>
      <c r="H265" s="212"/>
      <c r="I265" s="212"/>
      <c r="J265" s="214"/>
      <c r="K265" s="212"/>
      <c r="L265" s="230">
        <v>93.12</v>
      </c>
      <c r="M265" s="398"/>
      <c r="N265" s="411">
        <v>722</v>
      </c>
    </row>
    <row r="266" spans="1:15" ht="10.15" customHeight="1" x14ac:dyDescent="0.2">
      <c r="A266" s="210" t="s">
        <v>254</v>
      </c>
      <c r="B266" s="382" t="s">
        <v>416</v>
      </c>
      <c r="C266" s="500" t="s">
        <v>417</v>
      </c>
      <c r="D266" s="500"/>
      <c r="E266" s="500"/>
      <c r="F266" s="383" t="s">
        <v>418</v>
      </c>
      <c r="G266" s="212"/>
      <c r="H266" s="212"/>
      <c r="I266" s="423">
        <v>2.4639999999999999E-2</v>
      </c>
      <c r="J266" s="404">
        <v>5230.01</v>
      </c>
      <c r="K266" s="212"/>
      <c r="L266" s="230">
        <v>128.87</v>
      </c>
      <c r="M266" s="405">
        <v>7.75</v>
      </c>
      <c r="N266" s="411">
        <v>999</v>
      </c>
    </row>
    <row r="267" spans="1:15" ht="10.15" customHeight="1" x14ac:dyDescent="0.2">
      <c r="A267" s="228"/>
      <c r="B267" s="402"/>
      <c r="C267" s="499" t="s">
        <v>243</v>
      </c>
      <c r="D267" s="499"/>
      <c r="E267" s="499"/>
      <c r="F267" s="499"/>
      <c r="G267" s="499"/>
      <c r="H267" s="499"/>
      <c r="I267" s="499"/>
      <c r="J267" s="499"/>
      <c r="K267" s="499"/>
      <c r="L267" s="499"/>
      <c r="M267" s="499"/>
      <c r="N267" s="501"/>
    </row>
    <row r="268" spans="1:15" ht="10.15" customHeight="1" x14ac:dyDescent="0.2">
      <c r="A268" s="396"/>
      <c r="B268" s="386"/>
      <c r="C268" s="499" t="s">
        <v>419</v>
      </c>
      <c r="D268" s="499"/>
      <c r="E268" s="499"/>
      <c r="F268" s="499"/>
      <c r="G268" s="499"/>
      <c r="H268" s="499"/>
      <c r="I268" s="499"/>
      <c r="J268" s="499"/>
      <c r="K268" s="499"/>
      <c r="L268" s="499"/>
      <c r="M268" s="499"/>
      <c r="N268" s="501"/>
    </row>
    <row r="269" spans="1:15" ht="20.45" customHeight="1" x14ac:dyDescent="0.2">
      <c r="A269" s="228"/>
      <c r="B269" s="402"/>
      <c r="C269" s="500" t="s">
        <v>116</v>
      </c>
      <c r="D269" s="500"/>
      <c r="E269" s="500"/>
      <c r="F269" s="383"/>
      <c r="G269" s="212"/>
      <c r="H269" s="212"/>
      <c r="I269" s="212"/>
      <c r="J269" s="214"/>
      <c r="K269" s="212"/>
      <c r="L269" s="230">
        <v>128.87</v>
      </c>
      <c r="M269" s="398"/>
      <c r="N269" s="411">
        <v>999</v>
      </c>
    </row>
    <row r="270" spans="1:15" ht="10.15" customHeight="1" x14ac:dyDescent="0.2">
      <c r="A270" s="210" t="s">
        <v>257</v>
      </c>
      <c r="B270" s="382" t="s">
        <v>420</v>
      </c>
      <c r="C270" s="500" t="s">
        <v>421</v>
      </c>
      <c r="D270" s="500"/>
      <c r="E270" s="500"/>
      <c r="F270" s="383" t="s">
        <v>418</v>
      </c>
      <c r="G270" s="212"/>
      <c r="H270" s="212"/>
      <c r="I270" s="424">
        <v>3.2823999999999999E-2</v>
      </c>
      <c r="J270" s="404">
        <v>5230.01</v>
      </c>
      <c r="K270" s="212"/>
      <c r="L270" s="230">
        <v>171.67</v>
      </c>
      <c r="M270" s="405">
        <v>7.75</v>
      </c>
      <c r="N270" s="231">
        <v>1330</v>
      </c>
    </row>
    <row r="271" spans="1:15" ht="10.15" customHeight="1" x14ac:dyDescent="0.2">
      <c r="A271" s="228"/>
      <c r="B271" s="402"/>
      <c r="C271" s="499" t="s">
        <v>243</v>
      </c>
      <c r="D271" s="499"/>
      <c r="E271" s="499"/>
      <c r="F271" s="499"/>
      <c r="G271" s="499"/>
      <c r="H271" s="499"/>
      <c r="I271" s="499"/>
      <c r="J271" s="499"/>
      <c r="K271" s="499"/>
      <c r="L271" s="499"/>
      <c r="M271" s="499"/>
      <c r="N271" s="501"/>
    </row>
    <row r="272" spans="1:15" ht="10.15" customHeight="1" x14ac:dyDescent="0.2">
      <c r="A272" s="396"/>
      <c r="B272" s="386"/>
      <c r="C272" s="499" t="s">
        <v>422</v>
      </c>
      <c r="D272" s="499"/>
      <c r="E272" s="499"/>
      <c r="F272" s="499"/>
      <c r="G272" s="499"/>
      <c r="H272" s="499"/>
      <c r="I272" s="499"/>
      <c r="J272" s="499"/>
      <c r="K272" s="499"/>
      <c r="L272" s="499"/>
      <c r="M272" s="499"/>
      <c r="N272" s="501"/>
    </row>
    <row r="273" spans="1:14" ht="20.45" customHeight="1" x14ac:dyDescent="0.2">
      <c r="A273" s="228"/>
      <c r="B273" s="402"/>
      <c r="C273" s="500" t="s">
        <v>116</v>
      </c>
      <c r="D273" s="500"/>
      <c r="E273" s="500"/>
      <c r="F273" s="383"/>
      <c r="G273" s="212"/>
      <c r="H273" s="212"/>
      <c r="I273" s="212"/>
      <c r="J273" s="214"/>
      <c r="K273" s="212"/>
      <c r="L273" s="230">
        <v>171.67</v>
      </c>
      <c r="M273" s="398"/>
      <c r="N273" s="231">
        <v>1330</v>
      </c>
    </row>
    <row r="274" spans="1:14" ht="10.15" customHeight="1" x14ac:dyDescent="0.2">
      <c r="A274" s="210" t="s">
        <v>258</v>
      </c>
      <c r="B274" s="382" t="s">
        <v>423</v>
      </c>
      <c r="C274" s="500" t="s">
        <v>424</v>
      </c>
      <c r="D274" s="500"/>
      <c r="E274" s="500"/>
      <c r="F274" s="383" t="s">
        <v>418</v>
      </c>
      <c r="G274" s="212"/>
      <c r="H274" s="212"/>
      <c r="I274" s="424">
        <v>1.3879999999999999E-3</v>
      </c>
      <c r="J274" s="404">
        <v>9800</v>
      </c>
      <c r="K274" s="212"/>
      <c r="L274" s="230">
        <v>13.6</v>
      </c>
      <c r="M274" s="405">
        <v>7.75</v>
      </c>
      <c r="N274" s="411">
        <v>105</v>
      </c>
    </row>
    <row r="275" spans="1:14" ht="10.15" customHeight="1" x14ac:dyDescent="0.2">
      <c r="A275" s="228"/>
      <c r="B275" s="402"/>
      <c r="C275" s="499" t="s">
        <v>243</v>
      </c>
      <c r="D275" s="499"/>
      <c r="E275" s="499"/>
      <c r="F275" s="499"/>
      <c r="G275" s="499"/>
      <c r="H275" s="499"/>
      <c r="I275" s="499"/>
      <c r="J275" s="499"/>
      <c r="K275" s="499"/>
      <c r="L275" s="499"/>
      <c r="M275" s="499"/>
      <c r="N275" s="501"/>
    </row>
    <row r="276" spans="1:14" ht="10.15" customHeight="1" x14ac:dyDescent="0.2">
      <c r="A276" s="396"/>
      <c r="B276" s="386"/>
      <c r="C276" s="499" t="s">
        <v>425</v>
      </c>
      <c r="D276" s="499"/>
      <c r="E276" s="499"/>
      <c r="F276" s="499"/>
      <c r="G276" s="499"/>
      <c r="H276" s="499"/>
      <c r="I276" s="499"/>
      <c r="J276" s="499"/>
      <c r="K276" s="499"/>
      <c r="L276" s="499"/>
      <c r="M276" s="499"/>
      <c r="N276" s="501"/>
    </row>
    <row r="277" spans="1:14" ht="20.45" customHeight="1" x14ac:dyDescent="0.2">
      <c r="A277" s="228"/>
      <c r="B277" s="402"/>
      <c r="C277" s="500" t="s">
        <v>116</v>
      </c>
      <c r="D277" s="500"/>
      <c r="E277" s="500"/>
      <c r="F277" s="383"/>
      <c r="G277" s="212"/>
      <c r="H277" s="212"/>
      <c r="I277" s="212"/>
      <c r="J277" s="214"/>
      <c r="K277" s="212"/>
      <c r="L277" s="230">
        <v>13.6</v>
      </c>
      <c r="M277" s="398"/>
      <c r="N277" s="411">
        <v>105</v>
      </c>
    </row>
    <row r="278" spans="1:14" ht="10.15" customHeight="1" x14ac:dyDescent="0.2">
      <c r="A278" s="210" t="s">
        <v>259</v>
      </c>
      <c r="B278" s="382" t="s">
        <v>426</v>
      </c>
      <c r="C278" s="500" t="s">
        <v>427</v>
      </c>
      <c r="D278" s="500"/>
      <c r="E278" s="500"/>
      <c r="F278" s="383" t="s">
        <v>418</v>
      </c>
      <c r="G278" s="212"/>
      <c r="H278" s="212"/>
      <c r="I278" s="424">
        <v>1.7520000000000001E-3</v>
      </c>
      <c r="J278" s="404">
        <v>9680</v>
      </c>
      <c r="K278" s="212"/>
      <c r="L278" s="230">
        <v>16.96</v>
      </c>
      <c r="M278" s="405">
        <v>7.75</v>
      </c>
      <c r="N278" s="411">
        <v>131</v>
      </c>
    </row>
    <row r="279" spans="1:14" x14ac:dyDescent="0.2">
      <c r="A279" s="228"/>
      <c r="B279" s="402"/>
      <c r="C279" s="499" t="s">
        <v>243</v>
      </c>
      <c r="D279" s="499"/>
      <c r="E279" s="499"/>
      <c r="F279" s="499"/>
      <c r="G279" s="499"/>
      <c r="H279" s="499"/>
      <c r="I279" s="499"/>
      <c r="J279" s="499"/>
      <c r="K279" s="499"/>
      <c r="L279" s="499"/>
      <c r="M279" s="499"/>
      <c r="N279" s="501"/>
    </row>
    <row r="280" spans="1:14" ht="10.15" customHeight="1" x14ac:dyDescent="0.2">
      <c r="A280" s="396"/>
      <c r="B280" s="386"/>
      <c r="C280" s="499" t="s">
        <v>428</v>
      </c>
      <c r="D280" s="499"/>
      <c r="E280" s="499"/>
      <c r="F280" s="499"/>
      <c r="G280" s="499"/>
      <c r="H280" s="499"/>
      <c r="I280" s="499"/>
      <c r="J280" s="499"/>
      <c r="K280" s="499"/>
      <c r="L280" s="499"/>
      <c r="M280" s="499"/>
      <c r="N280" s="501"/>
    </row>
    <row r="281" spans="1:14" ht="20.45" customHeight="1" x14ac:dyDescent="0.2">
      <c r="A281" s="228"/>
      <c r="B281" s="402"/>
      <c r="C281" s="500" t="s">
        <v>116</v>
      </c>
      <c r="D281" s="500"/>
      <c r="E281" s="500"/>
      <c r="F281" s="383"/>
      <c r="G281" s="212"/>
      <c r="H281" s="212"/>
      <c r="I281" s="212"/>
      <c r="J281" s="214"/>
      <c r="K281" s="212"/>
      <c r="L281" s="230">
        <v>16.96</v>
      </c>
      <c r="M281" s="398"/>
      <c r="N281" s="411">
        <v>131</v>
      </c>
    </row>
    <row r="282" spans="1:14" ht="10.15" customHeight="1" x14ac:dyDescent="0.2">
      <c r="A282" s="210" t="s">
        <v>260</v>
      </c>
      <c r="B282" s="382" t="s">
        <v>429</v>
      </c>
      <c r="C282" s="500" t="s">
        <v>430</v>
      </c>
      <c r="D282" s="500"/>
      <c r="E282" s="500"/>
      <c r="F282" s="383" t="s">
        <v>431</v>
      </c>
      <c r="G282" s="212"/>
      <c r="H282" s="212"/>
      <c r="I282" s="405">
        <v>0.08</v>
      </c>
      <c r="J282" s="230">
        <v>21.46</v>
      </c>
      <c r="K282" s="212"/>
      <c r="L282" s="230">
        <v>1.72</v>
      </c>
      <c r="M282" s="405">
        <v>7.75</v>
      </c>
      <c r="N282" s="411">
        <v>13</v>
      </c>
    </row>
    <row r="283" spans="1:14" ht="10.15" customHeight="1" x14ac:dyDescent="0.2">
      <c r="A283" s="228"/>
      <c r="B283" s="402"/>
      <c r="C283" s="499" t="s">
        <v>243</v>
      </c>
      <c r="D283" s="499"/>
      <c r="E283" s="499"/>
      <c r="F283" s="499"/>
      <c r="G283" s="499"/>
      <c r="H283" s="499"/>
      <c r="I283" s="499"/>
      <c r="J283" s="499"/>
      <c r="K283" s="499"/>
      <c r="L283" s="499"/>
      <c r="M283" s="499"/>
      <c r="N283" s="501"/>
    </row>
    <row r="284" spans="1:14" ht="10.15" customHeight="1" x14ac:dyDescent="0.2">
      <c r="A284" s="396"/>
      <c r="B284" s="386"/>
      <c r="C284" s="499" t="s">
        <v>432</v>
      </c>
      <c r="D284" s="499"/>
      <c r="E284" s="499"/>
      <c r="F284" s="499"/>
      <c r="G284" s="499"/>
      <c r="H284" s="499"/>
      <c r="I284" s="499"/>
      <c r="J284" s="499"/>
      <c r="K284" s="499"/>
      <c r="L284" s="499"/>
      <c r="M284" s="499"/>
      <c r="N284" s="501"/>
    </row>
    <row r="285" spans="1:14" ht="20.45" customHeight="1" x14ac:dyDescent="0.2">
      <c r="A285" s="228"/>
      <c r="B285" s="402"/>
      <c r="C285" s="500" t="s">
        <v>116</v>
      </c>
      <c r="D285" s="500"/>
      <c r="E285" s="500"/>
      <c r="F285" s="383"/>
      <c r="G285" s="212"/>
      <c r="H285" s="212"/>
      <c r="I285" s="212"/>
      <c r="J285" s="214"/>
      <c r="K285" s="212"/>
      <c r="L285" s="230">
        <v>1.72</v>
      </c>
      <c r="M285" s="398"/>
      <c r="N285" s="411">
        <v>13</v>
      </c>
    </row>
    <row r="286" spans="1:14" ht="10.15" customHeight="1" x14ac:dyDescent="0.2">
      <c r="A286" s="210" t="s">
        <v>261</v>
      </c>
      <c r="B286" s="382" t="s">
        <v>433</v>
      </c>
      <c r="C286" s="500" t="s">
        <v>434</v>
      </c>
      <c r="D286" s="500"/>
      <c r="E286" s="500"/>
      <c r="F286" s="383" t="s">
        <v>431</v>
      </c>
      <c r="G286" s="212"/>
      <c r="H286" s="212"/>
      <c r="I286" s="425">
        <v>0.1288</v>
      </c>
      <c r="J286" s="230">
        <v>20.75</v>
      </c>
      <c r="K286" s="212"/>
      <c r="L286" s="230">
        <v>2.67</v>
      </c>
      <c r="M286" s="405">
        <v>7.75</v>
      </c>
      <c r="N286" s="411">
        <v>21</v>
      </c>
    </row>
    <row r="287" spans="1:14" x14ac:dyDescent="0.2">
      <c r="A287" s="228"/>
      <c r="B287" s="402"/>
      <c r="C287" s="499" t="s">
        <v>243</v>
      </c>
      <c r="D287" s="499"/>
      <c r="E287" s="499"/>
      <c r="F287" s="499"/>
      <c r="G287" s="499"/>
      <c r="H287" s="499"/>
      <c r="I287" s="499"/>
      <c r="J287" s="499"/>
      <c r="K287" s="499"/>
      <c r="L287" s="499"/>
      <c r="M287" s="499"/>
      <c r="N287" s="501"/>
    </row>
    <row r="288" spans="1:14" ht="10.15" customHeight="1" x14ac:dyDescent="0.2">
      <c r="A288" s="396"/>
      <c r="B288" s="386"/>
      <c r="C288" s="499" t="s">
        <v>435</v>
      </c>
      <c r="D288" s="499"/>
      <c r="E288" s="499"/>
      <c r="F288" s="499"/>
      <c r="G288" s="499"/>
      <c r="H288" s="499"/>
      <c r="I288" s="499"/>
      <c r="J288" s="499"/>
      <c r="K288" s="499"/>
      <c r="L288" s="499"/>
      <c r="M288" s="499"/>
      <c r="N288" s="501"/>
    </row>
    <row r="289" spans="1:14" ht="20.45" customHeight="1" x14ac:dyDescent="0.2">
      <c r="A289" s="228"/>
      <c r="B289" s="402"/>
      <c r="C289" s="500" t="s">
        <v>116</v>
      </c>
      <c r="D289" s="500"/>
      <c r="E289" s="500"/>
      <c r="F289" s="383"/>
      <c r="G289" s="212"/>
      <c r="H289" s="212"/>
      <c r="I289" s="212"/>
      <c r="J289" s="214"/>
      <c r="K289" s="212"/>
      <c r="L289" s="230">
        <v>2.67</v>
      </c>
      <c r="M289" s="398"/>
      <c r="N289" s="411">
        <v>21</v>
      </c>
    </row>
    <row r="290" spans="1:14" ht="10.15" customHeight="1" x14ac:dyDescent="0.2">
      <c r="A290" s="210" t="s">
        <v>262</v>
      </c>
      <c r="B290" s="382" t="s">
        <v>436</v>
      </c>
      <c r="C290" s="500" t="s">
        <v>437</v>
      </c>
      <c r="D290" s="500"/>
      <c r="E290" s="500"/>
      <c r="F290" s="383" t="s">
        <v>431</v>
      </c>
      <c r="G290" s="212"/>
      <c r="H290" s="212"/>
      <c r="I290" s="410">
        <v>7.1999999999999995E-2</v>
      </c>
      <c r="J290" s="230">
        <v>31.17</v>
      </c>
      <c r="K290" s="212"/>
      <c r="L290" s="230">
        <v>2.2400000000000002</v>
      </c>
      <c r="M290" s="405">
        <v>7.75</v>
      </c>
      <c r="N290" s="411">
        <v>17</v>
      </c>
    </row>
    <row r="291" spans="1:14" x14ac:dyDescent="0.2">
      <c r="A291" s="228"/>
      <c r="B291" s="402"/>
      <c r="C291" s="499" t="s">
        <v>243</v>
      </c>
      <c r="D291" s="499"/>
      <c r="E291" s="499"/>
      <c r="F291" s="499"/>
      <c r="G291" s="499"/>
      <c r="H291" s="499"/>
      <c r="I291" s="499"/>
      <c r="J291" s="499"/>
      <c r="K291" s="499"/>
      <c r="L291" s="499"/>
      <c r="M291" s="499"/>
      <c r="N291" s="501"/>
    </row>
    <row r="292" spans="1:14" ht="10.15" customHeight="1" x14ac:dyDescent="0.2">
      <c r="A292" s="396"/>
      <c r="B292" s="386"/>
      <c r="C292" s="499" t="s">
        <v>438</v>
      </c>
      <c r="D292" s="499"/>
      <c r="E292" s="499"/>
      <c r="F292" s="499"/>
      <c r="G292" s="499"/>
      <c r="H292" s="499"/>
      <c r="I292" s="499"/>
      <c r="J292" s="499"/>
      <c r="K292" s="499"/>
      <c r="L292" s="499"/>
      <c r="M292" s="499"/>
      <c r="N292" s="501"/>
    </row>
    <row r="293" spans="1:14" ht="20.45" customHeight="1" x14ac:dyDescent="0.2">
      <c r="A293" s="228"/>
      <c r="B293" s="402"/>
      <c r="C293" s="500" t="s">
        <v>116</v>
      </c>
      <c r="D293" s="500"/>
      <c r="E293" s="500"/>
      <c r="F293" s="383"/>
      <c r="G293" s="212"/>
      <c r="H293" s="212"/>
      <c r="I293" s="212"/>
      <c r="J293" s="214"/>
      <c r="K293" s="212"/>
      <c r="L293" s="230">
        <v>2.2400000000000002</v>
      </c>
      <c r="M293" s="398"/>
      <c r="N293" s="411">
        <v>17</v>
      </c>
    </row>
    <row r="294" spans="1:14" ht="10.15" customHeight="1" x14ac:dyDescent="0.2">
      <c r="A294" s="210" t="s">
        <v>263</v>
      </c>
      <c r="B294" s="382" t="s">
        <v>266</v>
      </c>
      <c r="C294" s="500" t="s">
        <v>267</v>
      </c>
      <c r="D294" s="500"/>
      <c r="E294" s="500"/>
      <c r="F294" s="383" t="s">
        <v>268</v>
      </c>
      <c r="G294" s="212"/>
      <c r="H294" s="212"/>
      <c r="I294" s="405">
        <v>0.05</v>
      </c>
      <c r="J294" s="404">
        <v>4000</v>
      </c>
      <c r="K294" s="212"/>
      <c r="L294" s="230">
        <v>200</v>
      </c>
      <c r="M294" s="405">
        <v>7.75</v>
      </c>
      <c r="N294" s="231">
        <v>1550</v>
      </c>
    </row>
    <row r="295" spans="1:14" ht="10.15" customHeight="1" x14ac:dyDescent="0.2">
      <c r="A295" s="228"/>
      <c r="B295" s="402"/>
      <c r="C295" s="499" t="s">
        <v>224</v>
      </c>
      <c r="D295" s="499"/>
      <c r="E295" s="499"/>
      <c r="F295" s="499"/>
      <c r="G295" s="499"/>
      <c r="H295" s="499"/>
      <c r="I295" s="499"/>
      <c r="J295" s="499"/>
      <c r="K295" s="499"/>
      <c r="L295" s="499"/>
      <c r="M295" s="499"/>
      <c r="N295" s="501"/>
    </row>
    <row r="296" spans="1:14" ht="10.15" customHeight="1" x14ac:dyDescent="0.2">
      <c r="A296" s="396"/>
      <c r="B296" s="386"/>
      <c r="C296" s="499" t="s">
        <v>269</v>
      </c>
      <c r="D296" s="499"/>
      <c r="E296" s="499"/>
      <c r="F296" s="499"/>
      <c r="G296" s="499"/>
      <c r="H296" s="499"/>
      <c r="I296" s="499"/>
      <c r="J296" s="499"/>
      <c r="K296" s="499"/>
      <c r="L296" s="499"/>
      <c r="M296" s="499"/>
      <c r="N296" s="501"/>
    </row>
    <row r="297" spans="1:14" x14ac:dyDescent="0.2">
      <c r="A297" s="228"/>
      <c r="B297" s="402"/>
      <c r="C297" s="500" t="s">
        <v>116</v>
      </c>
      <c r="D297" s="500"/>
      <c r="E297" s="500"/>
      <c r="F297" s="383"/>
      <c r="G297" s="212"/>
      <c r="H297" s="212"/>
      <c r="I297" s="212"/>
      <c r="J297" s="214"/>
      <c r="K297" s="212"/>
      <c r="L297" s="230">
        <v>200</v>
      </c>
      <c r="M297" s="398"/>
      <c r="N297" s="231">
        <v>1550</v>
      </c>
    </row>
    <row r="298" spans="1:14" ht="10.15" customHeight="1" x14ac:dyDescent="0.2">
      <c r="A298" s="210" t="s">
        <v>264</v>
      </c>
      <c r="B298" s="382" t="s">
        <v>271</v>
      </c>
      <c r="C298" s="500" t="s">
        <v>272</v>
      </c>
      <c r="D298" s="500"/>
      <c r="E298" s="500"/>
      <c r="F298" s="383" t="s">
        <v>273</v>
      </c>
      <c r="G298" s="212"/>
      <c r="H298" s="212"/>
      <c r="I298" s="410">
        <v>0.22500000000000001</v>
      </c>
      <c r="J298" s="230">
        <v>126.77</v>
      </c>
      <c r="K298" s="212"/>
      <c r="L298" s="230">
        <v>28.52</v>
      </c>
      <c r="M298" s="405">
        <v>7.75</v>
      </c>
      <c r="N298" s="411">
        <v>221</v>
      </c>
    </row>
    <row r="299" spans="1:14" ht="10.15" customHeight="1" x14ac:dyDescent="0.2">
      <c r="A299" s="228"/>
      <c r="B299" s="402"/>
      <c r="C299" s="499" t="s">
        <v>224</v>
      </c>
      <c r="D299" s="499"/>
      <c r="E299" s="499"/>
      <c r="F299" s="499"/>
      <c r="G299" s="499"/>
      <c r="H299" s="499"/>
      <c r="I299" s="499"/>
      <c r="J299" s="499"/>
      <c r="K299" s="499"/>
      <c r="L299" s="499"/>
      <c r="M299" s="499"/>
      <c r="N299" s="501"/>
    </row>
    <row r="300" spans="1:14" ht="10.15" customHeight="1" x14ac:dyDescent="0.2">
      <c r="A300" s="396"/>
      <c r="B300" s="386"/>
      <c r="C300" s="499" t="s">
        <v>274</v>
      </c>
      <c r="D300" s="499"/>
      <c r="E300" s="499"/>
      <c r="F300" s="499"/>
      <c r="G300" s="499"/>
      <c r="H300" s="499"/>
      <c r="I300" s="499"/>
      <c r="J300" s="499"/>
      <c r="K300" s="499"/>
      <c r="L300" s="499"/>
      <c r="M300" s="499"/>
      <c r="N300" s="501"/>
    </row>
    <row r="301" spans="1:14" ht="10.15" customHeight="1" x14ac:dyDescent="0.2">
      <c r="A301" s="228"/>
      <c r="B301" s="402"/>
      <c r="C301" s="500" t="s">
        <v>116</v>
      </c>
      <c r="D301" s="500"/>
      <c r="E301" s="500"/>
      <c r="F301" s="383"/>
      <c r="G301" s="212"/>
      <c r="H301" s="212"/>
      <c r="I301" s="212"/>
      <c r="J301" s="214"/>
      <c r="K301" s="212"/>
      <c r="L301" s="230">
        <v>28.52</v>
      </c>
      <c r="M301" s="398"/>
      <c r="N301" s="411">
        <v>221</v>
      </c>
    </row>
    <row r="302" spans="1:14" ht="10.15" customHeight="1" x14ac:dyDescent="0.2">
      <c r="A302" s="232"/>
      <c r="B302" s="229"/>
      <c r="C302" s="229"/>
      <c r="D302" s="229"/>
      <c r="E302" s="229"/>
      <c r="F302" s="233"/>
      <c r="G302" s="233"/>
      <c r="H302" s="233"/>
      <c r="I302" s="233"/>
      <c r="J302" s="234"/>
      <c r="K302" s="233"/>
      <c r="L302" s="234"/>
      <c r="M302" s="388"/>
      <c r="N302" s="234"/>
    </row>
    <row r="303" spans="1:14" ht="10.15" customHeight="1" x14ac:dyDescent="0.2">
      <c r="A303" s="413"/>
      <c r="B303" s="414"/>
      <c r="C303" s="500" t="s">
        <v>275</v>
      </c>
      <c r="D303" s="500"/>
      <c r="E303" s="500"/>
      <c r="F303" s="500"/>
      <c r="G303" s="500"/>
      <c r="H303" s="500"/>
      <c r="I303" s="500"/>
      <c r="J303" s="500"/>
      <c r="K303" s="500"/>
      <c r="L303" s="236"/>
      <c r="M303" s="237"/>
      <c r="N303" s="238"/>
    </row>
    <row r="304" spans="1:14" ht="10.15" customHeight="1" x14ac:dyDescent="0.2">
      <c r="A304" s="415"/>
      <c r="B304" s="385"/>
      <c r="C304" s="499" t="s">
        <v>135</v>
      </c>
      <c r="D304" s="499"/>
      <c r="E304" s="499"/>
      <c r="F304" s="499"/>
      <c r="G304" s="499"/>
      <c r="H304" s="499"/>
      <c r="I304" s="499"/>
      <c r="J304" s="499"/>
      <c r="K304" s="499"/>
      <c r="L304" s="416">
        <v>52534.42</v>
      </c>
      <c r="M304" s="417"/>
      <c r="N304" s="418"/>
    </row>
    <row r="305" spans="1:14" ht="10.15" customHeight="1" x14ac:dyDescent="0.2">
      <c r="A305" s="415"/>
      <c r="B305" s="385"/>
      <c r="C305" s="499" t="s">
        <v>136</v>
      </c>
      <c r="D305" s="499"/>
      <c r="E305" s="499"/>
      <c r="F305" s="499"/>
      <c r="G305" s="499"/>
      <c r="H305" s="499"/>
      <c r="I305" s="499"/>
      <c r="J305" s="499"/>
      <c r="K305" s="499"/>
      <c r="L305" s="419"/>
      <c r="M305" s="417"/>
      <c r="N305" s="418"/>
    </row>
    <row r="306" spans="1:14" ht="10.15" customHeight="1" x14ac:dyDescent="0.2">
      <c r="A306" s="415"/>
      <c r="B306" s="385"/>
      <c r="C306" s="499" t="s">
        <v>170</v>
      </c>
      <c r="D306" s="499"/>
      <c r="E306" s="499"/>
      <c r="F306" s="499"/>
      <c r="G306" s="499"/>
      <c r="H306" s="499"/>
      <c r="I306" s="499"/>
      <c r="J306" s="499"/>
      <c r="K306" s="499"/>
      <c r="L306" s="416">
        <v>52534.42</v>
      </c>
      <c r="M306" s="417"/>
      <c r="N306" s="418"/>
    </row>
    <row r="307" spans="1:14" ht="10.15" customHeight="1" x14ac:dyDescent="0.2">
      <c r="A307" s="415"/>
      <c r="B307" s="385"/>
      <c r="C307" s="499" t="s">
        <v>146</v>
      </c>
      <c r="D307" s="499"/>
      <c r="E307" s="499"/>
      <c r="F307" s="499"/>
      <c r="G307" s="499"/>
      <c r="H307" s="499"/>
      <c r="I307" s="499"/>
      <c r="J307" s="499"/>
      <c r="K307" s="499"/>
      <c r="L307" s="416">
        <v>52534.42</v>
      </c>
      <c r="M307" s="417"/>
      <c r="N307" s="418"/>
    </row>
    <row r="308" spans="1:14" ht="10.15" customHeight="1" x14ac:dyDescent="0.2">
      <c r="A308" s="415"/>
      <c r="B308" s="385"/>
      <c r="C308" s="499" t="s">
        <v>136</v>
      </c>
      <c r="D308" s="499"/>
      <c r="E308" s="499"/>
      <c r="F308" s="499"/>
      <c r="G308" s="499"/>
      <c r="H308" s="499"/>
      <c r="I308" s="499"/>
      <c r="J308" s="499"/>
      <c r="K308" s="499"/>
      <c r="L308" s="419"/>
      <c r="M308" s="417"/>
      <c r="N308" s="418"/>
    </row>
    <row r="309" spans="1:14" ht="10.15" customHeight="1" x14ac:dyDescent="0.2">
      <c r="A309" s="415"/>
      <c r="B309" s="385"/>
      <c r="C309" s="499" t="s">
        <v>216</v>
      </c>
      <c r="D309" s="499"/>
      <c r="E309" s="499"/>
      <c r="F309" s="499"/>
      <c r="G309" s="499"/>
      <c r="H309" s="499"/>
      <c r="I309" s="499"/>
      <c r="J309" s="499"/>
      <c r="K309" s="499"/>
      <c r="L309" s="416">
        <v>52534.42</v>
      </c>
      <c r="M309" s="417"/>
      <c r="N309" s="418"/>
    </row>
    <row r="310" spans="1:14" ht="10.15" customHeight="1" x14ac:dyDescent="0.2">
      <c r="A310" s="415"/>
      <c r="B310" s="421"/>
      <c r="C310" s="513" t="s">
        <v>276</v>
      </c>
      <c r="D310" s="513"/>
      <c r="E310" s="513"/>
      <c r="F310" s="513"/>
      <c r="G310" s="513"/>
      <c r="H310" s="513"/>
      <c r="I310" s="513"/>
      <c r="J310" s="513"/>
      <c r="K310" s="513"/>
      <c r="L310" s="245">
        <v>52534.42</v>
      </c>
      <c r="M310" s="246"/>
      <c r="N310" s="422"/>
    </row>
    <row r="311" spans="1:14" ht="12" customHeight="1" x14ac:dyDescent="0.2">
      <c r="A311" s="415"/>
      <c r="B311" s="385"/>
      <c r="C311" s="499" t="s">
        <v>136</v>
      </c>
      <c r="D311" s="499"/>
      <c r="E311" s="499"/>
      <c r="F311" s="499"/>
      <c r="G311" s="499"/>
      <c r="H311" s="499"/>
      <c r="I311" s="499"/>
      <c r="J311" s="499"/>
      <c r="K311" s="499"/>
      <c r="L311" s="419"/>
      <c r="M311" s="417"/>
      <c r="N311" s="418"/>
    </row>
    <row r="312" spans="1:14" ht="10.15" customHeight="1" x14ac:dyDescent="0.2">
      <c r="A312" s="415"/>
      <c r="B312" s="385"/>
      <c r="C312" s="499" t="s">
        <v>501</v>
      </c>
      <c r="D312" s="499"/>
      <c r="E312" s="499"/>
      <c r="F312" s="499"/>
      <c r="G312" s="499"/>
      <c r="H312" s="499"/>
      <c r="I312" s="499"/>
      <c r="J312" s="499"/>
      <c r="K312" s="499"/>
      <c r="L312" s="416">
        <v>50931.99</v>
      </c>
      <c r="M312" s="417"/>
      <c r="N312" s="418"/>
    </row>
    <row r="313" spans="1:14" ht="12" x14ac:dyDescent="0.2">
      <c r="A313" s="503" t="s">
        <v>277</v>
      </c>
      <c r="B313" s="504"/>
      <c r="C313" s="504"/>
      <c r="D313" s="504"/>
      <c r="E313" s="504"/>
      <c r="F313" s="504"/>
      <c r="G313" s="504"/>
      <c r="H313" s="504"/>
      <c r="I313" s="504"/>
      <c r="J313" s="504"/>
      <c r="K313" s="504"/>
      <c r="L313" s="504"/>
      <c r="M313" s="504"/>
      <c r="N313" s="505"/>
    </row>
    <row r="314" spans="1:14" x14ac:dyDescent="0.2">
      <c r="A314" s="210" t="s">
        <v>265</v>
      </c>
      <c r="B314" s="382" t="s">
        <v>279</v>
      </c>
      <c r="C314" s="500" t="s">
        <v>280</v>
      </c>
      <c r="D314" s="500"/>
      <c r="E314" s="500"/>
      <c r="F314" s="383" t="s">
        <v>103</v>
      </c>
      <c r="G314" s="212"/>
      <c r="H314" s="212"/>
      <c r="I314" s="213">
        <v>2</v>
      </c>
      <c r="J314" s="214"/>
      <c r="K314" s="212"/>
      <c r="L314" s="214"/>
      <c r="M314" s="212"/>
      <c r="N314" s="215"/>
    </row>
    <row r="315" spans="1:14" x14ac:dyDescent="0.2">
      <c r="A315" s="384"/>
      <c r="B315" s="385" t="s">
        <v>100</v>
      </c>
      <c r="C315" s="499" t="s">
        <v>104</v>
      </c>
      <c r="D315" s="499"/>
      <c r="E315" s="499"/>
      <c r="F315" s="387"/>
      <c r="G315" s="388"/>
      <c r="H315" s="388"/>
      <c r="I315" s="388"/>
      <c r="J315" s="389">
        <v>3.59</v>
      </c>
      <c r="K315" s="388"/>
      <c r="L315" s="389">
        <v>7.18</v>
      </c>
      <c r="M315" s="390">
        <v>23.23</v>
      </c>
      <c r="N315" s="392">
        <v>167</v>
      </c>
    </row>
    <row r="316" spans="1:14" ht="33" customHeight="1" x14ac:dyDescent="0.2">
      <c r="A316" s="384"/>
      <c r="B316" s="385" t="s">
        <v>117</v>
      </c>
      <c r="C316" s="499" t="s">
        <v>17</v>
      </c>
      <c r="D316" s="499"/>
      <c r="E316" s="499"/>
      <c r="F316" s="387"/>
      <c r="G316" s="388"/>
      <c r="H316" s="388"/>
      <c r="I316" s="388"/>
      <c r="J316" s="389">
        <v>46.57</v>
      </c>
      <c r="K316" s="388"/>
      <c r="L316" s="389">
        <v>93.14</v>
      </c>
      <c r="M316" s="390">
        <v>9.9600000000000009</v>
      </c>
      <c r="N316" s="392">
        <v>928</v>
      </c>
    </row>
    <row r="317" spans="1:14" x14ac:dyDescent="0.2">
      <c r="A317" s="384"/>
      <c r="B317" s="385" t="s">
        <v>118</v>
      </c>
      <c r="C317" s="499" t="s">
        <v>105</v>
      </c>
      <c r="D317" s="499"/>
      <c r="E317" s="499"/>
      <c r="F317" s="387"/>
      <c r="G317" s="388"/>
      <c r="H317" s="388"/>
      <c r="I317" s="388"/>
      <c r="J317" s="389">
        <v>6.48</v>
      </c>
      <c r="K317" s="388"/>
      <c r="L317" s="389">
        <v>12.96</v>
      </c>
      <c r="M317" s="390">
        <v>23.23</v>
      </c>
      <c r="N317" s="392">
        <v>301</v>
      </c>
    </row>
    <row r="318" spans="1:14" ht="10.15" customHeight="1" x14ac:dyDescent="0.2">
      <c r="A318" s="393"/>
      <c r="B318" s="385"/>
      <c r="C318" s="499" t="s">
        <v>106</v>
      </c>
      <c r="D318" s="499"/>
      <c r="E318" s="499"/>
      <c r="F318" s="387" t="s">
        <v>107</v>
      </c>
      <c r="G318" s="390">
        <v>0.44</v>
      </c>
      <c r="H318" s="388"/>
      <c r="I318" s="390">
        <v>0.88</v>
      </c>
      <c r="J318" s="394"/>
      <c r="K318" s="388"/>
      <c r="L318" s="394"/>
      <c r="M318" s="388"/>
      <c r="N318" s="395"/>
    </row>
    <row r="319" spans="1:14" x14ac:dyDescent="0.2">
      <c r="A319" s="393"/>
      <c r="B319" s="385"/>
      <c r="C319" s="499" t="s">
        <v>108</v>
      </c>
      <c r="D319" s="499"/>
      <c r="E319" s="499"/>
      <c r="F319" s="387" t="s">
        <v>107</v>
      </c>
      <c r="G319" s="390">
        <v>0.48</v>
      </c>
      <c r="H319" s="388"/>
      <c r="I319" s="390">
        <v>0.96</v>
      </c>
      <c r="J319" s="394"/>
      <c r="K319" s="388"/>
      <c r="L319" s="394"/>
      <c r="M319" s="388"/>
      <c r="N319" s="395"/>
    </row>
    <row r="320" spans="1:14" x14ac:dyDescent="0.2">
      <c r="A320" s="396"/>
      <c r="B320" s="385"/>
      <c r="C320" s="512" t="s">
        <v>109</v>
      </c>
      <c r="D320" s="512"/>
      <c r="E320" s="512"/>
      <c r="F320" s="397"/>
      <c r="G320" s="398"/>
      <c r="H320" s="398"/>
      <c r="I320" s="398"/>
      <c r="J320" s="399">
        <v>50.16</v>
      </c>
      <c r="K320" s="398"/>
      <c r="L320" s="399">
        <v>100.32</v>
      </c>
      <c r="M320" s="398"/>
      <c r="N320" s="400"/>
    </row>
    <row r="321" spans="1:14" x14ac:dyDescent="0.2">
      <c r="A321" s="393"/>
      <c r="B321" s="385"/>
      <c r="C321" s="499" t="s">
        <v>110</v>
      </c>
      <c r="D321" s="499"/>
      <c r="E321" s="499"/>
      <c r="F321" s="387"/>
      <c r="G321" s="388"/>
      <c r="H321" s="388"/>
      <c r="I321" s="388"/>
      <c r="J321" s="394"/>
      <c r="K321" s="388"/>
      <c r="L321" s="389">
        <v>20.14</v>
      </c>
      <c r="M321" s="388"/>
      <c r="N321" s="392">
        <v>468</v>
      </c>
    </row>
    <row r="322" spans="1:14" ht="10.15" customHeight="1" x14ac:dyDescent="0.2">
      <c r="A322" s="393"/>
      <c r="B322" s="385" t="s">
        <v>111</v>
      </c>
      <c r="C322" s="499" t="s">
        <v>112</v>
      </c>
      <c r="D322" s="499"/>
      <c r="E322" s="499"/>
      <c r="F322" s="387" t="s">
        <v>113</v>
      </c>
      <c r="G322" s="401">
        <v>103</v>
      </c>
      <c r="H322" s="388"/>
      <c r="I322" s="401">
        <v>103</v>
      </c>
      <c r="J322" s="394"/>
      <c r="K322" s="388"/>
      <c r="L322" s="389">
        <v>20.74</v>
      </c>
      <c r="M322" s="388"/>
      <c r="N322" s="392">
        <v>482</v>
      </c>
    </row>
    <row r="323" spans="1:14" ht="10.15" customHeight="1" x14ac:dyDescent="0.2">
      <c r="A323" s="393"/>
      <c r="B323" s="385" t="s">
        <v>114</v>
      </c>
      <c r="C323" s="499" t="s">
        <v>115</v>
      </c>
      <c r="D323" s="499"/>
      <c r="E323" s="499"/>
      <c r="F323" s="387" t="s">
        <v>113</v>
      </c>
      <c r="G323" s="401">
        <v>60</v>
      </c>
      <c r="H323" s="390">
        <v>0.85</v>
      </c>
      <c r="I323" s="401">
        <v>51</v>
      </c>
      <c r="J323" s="394"/>
      <c r="K323" s="388"/>
      <c r="L323" s="389">
        <v>10.27</v>
      </c>
      <c r="M323" s="388"/>
      <c r="N323" s="392">
        <v>239</v>
      </c>
    </row>
    <row r="324" spans="1:14" x14ac:dyDescent="0.2">
      <c r="A324" s="228"/>
      <c r="B324" s="402"/>
      <c r="C324" s="500" t="s">
        <v>116</v>
      </c>
      <c r="D324" s="500"/>
      <c r="E324" s="500"/>
      <c r="F324" s="383"/>
      <c r="G324" s="212"/>
      <c r="H324" s="212"/>
      <c r="I324" s="212"/>
      <c r="J324" s="214"/>
      <c r="K324" s="212"/>
      <c r="L324" s="230">
        <v>131.33000000000001</v>
      </c>
      <c r="M324" s="398"/>
      <c r="N324" s="231">
        <v>1816</v>
      </c>
    </row>
    <row r="325" spans="1:14" x14ac:dyDescent="0.2">
      <c r="A325" s="210" t="s">
        <v>270</v>
      </c>
      <c r="B325" s="382" t="s">
        <v>282</v>
      </c>
      <c r="C325" s="500" t="s">
        <v>283</v>
      </c>
      <c r="D325" s="500"/>
      <c r="E325" s="500"/>
      <c r="F325" s="383" t="s">
        <v>103</v>
      </c>
      <c r="G325" s="212"/>
      <c r="H325" s="212"/>
      <c r="I325" s="213">
        <v>8</v>
      </c>
      <c r="J325" s="214"/>
      <c r="K325" s="212"/>
      <c r="L325" s="214"/>
      <c r="M325" s="212"/>
      <c r="N325" s="215"/>
    </row>
    <row r="326" spans="1:14" x14ac:dyDescent="0.2">
      <c r="A326" s="396"/>
      <c r="B326" s="386"/>
      <c r="C326" s="499" t="s">
        <v>439</v>
      </c>
      <c r="D326" s="499"/>
      <c r="E326" s="499"/>
      <c r="F326" s="499"/>
      <c r="G326" s="499"/>
      <c r="H326" s="499"/>
      <c r="I326" s="499"/>
      <c r="J326" s="499"/>
      <c r="K326" s="499"/>
      <c r="L326" s="499"/>
      <c r="M326" s="499"/>
      <c r="N326" s="501"/>
    </row>
    <row r="327" spans="1:14" ht="35.450000000000003" customHeight="1" x14ac:dyDescent="0.2">
      <c r="A327" s="384"/>
      <c r="B327" s="385" t="s">
        <v>100</v>
      </c>
      <c r="C327" s="499" t="s">
        <v>104</v>
      </c>
      <c r="D327" s="499"/>
      <c r="E327" s="499"/>
      <c r="F327" s="387"/>
      <c r="G327" s="388"/>
      <c r="H327" s="388"/>
      <c r="I327" s="388"/>
      <c r="J327" s="389">
        <v>3.35</v>
      </c>
      <c r="K327" s="388"/>
      <c r="L327" s="389">
        <v>26.8</v>
      </c>
      <c r="M327" s="390">
        <v>23.23</v>
      </c>
      <c r="N327" s="392">
        <v>623</v>
      </c>
    </row>
    <row r="328" spans="1:14" x14ac:dyDescent="0.2">
      <c r="A328" s="384"/>
      <c r="B328" s="385" t="s">
        <v>117</v>
      </c>
      <c r="C328" s="499" t="s">
        <v>17</v>
      </c>
      <c r="D328" s="499"/>
      <c r="E328" s="499"/>
      <c r="F328" s="387"/>
      <c r="G328" s="388"/>
      <c r="H328" s="388"/>
      <c r="I328" s="388"/>
      <c r="J328" s="389">
        <v>42.68</v>
      </c>
      <c r="K328" s="388"/>
      <c r="L328" s="389">
        <v>341.44</v>
      </c>
      <c r="M328" s="390">
        <v>9.9600000000000009</v>
      </c>
      <c r="N328" s="391">
        <v>3401</v>
      </c>
    </row>
    <row r="329" spans="1:14" x14ac:dyDescent="0.2">
      <c r="A329" s="384"/>
      <c r="B329" s="385" t="s">
        <v>118</v>
      </c>
      <c r="C329" s="499" t="s">
        <v>105</v>
      </c>
      <c r="D329" s="499"/>
      <c r="E329" s="499"/>
      <c r="F329" s="387"/>
      <c r="G329" s="388"/>
      <c r="H329" s="388"/>
      <c r="I329" s="388"/>
      <c r="J329" s="389">
        <v>5.94</v>
      </c>
      <c r="K329" s="388"/>
      <c r="L329" s="389">
        <v>47.52</v>
      </c>
      <c r="M329" s="390">
        <v>23.23</v>
      </c>
      <c r="N329" s="391">
        <v>1104</v>
      </c>
    </row>
    <row r="330" spans="1:14" ht="10.15" customHeight="1" x14ac:dyDescent="0.2">
      <c r="A330" s="393"/>
      <c r="B330" s="385"/>
      <c r="C330" s="499" t="s">
        <v>106</v>
      </c>
      <c r="D330" s="499"/>
      <c r="E330" s="499"/>
      <c r="F330" s="387" t="s">
        <v>107</v>
      </c>
      <c r="G330" s="390">
        <v>0.41</v>
      </c>
      <c r="H330" s="388"/>
      <c r="I330" s="390">
        <v>3.28</v>
      </c>
      <c r="J330" s="394"/>
      <c r="K330" s="388"/>
      <c r="L330" s="394"/>
      <c r="M330" s="388"/>
      <c r="N330" s="395"/>
    </row>
    <row r="331" spans="1:14" x14ac:dyDescent="0.2">
      <c r="A331" s="393"/>
      <c r="B331" s="385"/>
      <c r="C331" s="499" t="s">
        <v>108</v>
      </c>
      <c r="D331" s="499"/>
      <c r="E331" s="499"/>
      <c r="F331" s="387" t="s">
        <v>107</v>
      </c>
      <c r="G331" s="390">
        <v>0.44</v>
      </c>
      <c r="H331" s="388"/>
      <c r="I331" s="390">
        <v>3.52</v>
      </c>
      <c r="J331" s="394"/>
      <c r="K331" s="388"/>
      <c r="L331" s="394"/>
      <c r="M331" s="388"/>
      <c r="N331" s="395"/>
    </row>
    <row r="332" spans="1:14" x14ac:dyDescent="0.2">
      <c r="A332" s="396"/>
      <c r="B332" s="385"/>
      <c r="C332" s="512" t="s">
        <v>109</v>
      </c>
      <c r="D332" s="512"/>
      <c r="E332" s="512"/>
      <c r="F332" s="397"/>
      <c r="G332" s="398"/>
      <c r="H332" s="398"/>
      <c r="I332" s="398"/>
      <c r="J332" s="399">
        <v>46.03</v>
      </c>
      <c r="K332" s="398"/>
      <c r="L332" s="399">
        <v>368.24</v>
      </c>
      <c r="M332" s="398"/>
      <c r="N332" s="400"/>
    </row>
    <row r="333" spans="1:14" x14ac:dyDescent="0.2">
      <c r="A333" s="393"/>
      <c r="B333" s="385"/>
      <c r="C333" s="499" t="s">
        <v>110</v>
      </c>
      <c r="D333" s="499"/>
      <c r="E333" s="499"/>
      <c r="F333" s="387"/>
      <c r="G333" s="388"/>
      <c r="H333" s="388"/>
      <c r="I333" s="388"/>
      <c r="J333" s="394"/>
      <c r="K333" s="388"/>
      <c r="L333" s="389">
        <v>74.319999999999993</v>
      </c>
      <c r="M333" s="388"/>
      <c r="N333" s="391">
        <v>1727</v>
      </c>
    </row>
    <row r="334" spans="1:14" ht="10.15" customHeight="1" x14ac:dyDescent="0.2">
      <c r="A334" s="393"/>
      <c r="B334" s="385" t="s">
        <v>111</v>
      </c>
      <c r="C334" s="499" t="s">
        <v>112</v>
      </c>
      <c r="D334" s="499"/>
      <c r="E334" s="499"/>
      <c r="F334" s="387" t="s">
        <v>113</v>
      </c>
      <c r="G334" s="401">
        <v>103</v>
      </c>
      <c r="H334" s="388"/>
      <c r="I334" s="401">
        <v>103</v>
      </c>
      <c r="J334" s="394"/>
      <c r="K334" s="388"/>
      <c r="L334" s="389">
        <v>76.55</v>
      </c>
      <c r="M334" s="388"/>
      <c r="N334" s="391">
        <v>1779</v>
      </c>
    </row>
    <row r="335" spans="1:14" ht="10.15" customHeight="1" x14ac:dyDescent="0.2">
      <c r="A335" s="393"/>
      <c r="B335" s="385" t="s">
        <v>114</v>
      </c>
      <c r="C335" s="499" t="s">
        <v>115</v>
      </c>
      <c r="D335" s="499"/>
      <c r="E335" s="499"/>
      <c r="F335" s="387" t="s">
        <v>113</v>
      </c>
      <c r="G335" s="401">
        <v>60</v>
      </c>
      <c r="H335" s="390">
        <v>0.85</v>
      </c>
      <c r="I335" s="401">
        <v>51</v>
      </c>
      <c r="J335" s="394"/>
      <c r="K335" s="388"/>
      <c r="L335" s="389">
        <v>37.9</v>
      </c>
      <c r="M335" s="388"/>
      <c r="N335" s="392">
        <v>881</v>
      </c>
    </row>
    <row r="336" spans="1:14" x14ac:dyDescent="0.2">
      <c r="A336" s="228"/>
      <c r="B336" s="402"/>
      <c r="C336" s="500" t="s">
        <v>116</v>
      </c>
      <c r="D336" s="500"/>
      <c r="E336" s="500"/>
      <c r="F336" s="383"/>
      <c r="G336" s="212"/>
      <c r="H336" s="212"/>
      <c r="I336" s="212"/>
      <c r="J336" s="214"/>
      <c r="K336" s="212"/>
      <c r="L336" s="230">
        <v>482.69</v>
      </c>
      <c r="M336" s="398"/>
      <c r="N336" s="231">
        <v>6684</v>
      </c>
    </row>
    <row r="337" spans="1:14" x14ac:dyDescent="0.2">
      <c r="A337" s="210" t="s">
        <v>278</v>
      </c>
      <c r="B337" s="382" t="s">
        <v>285</v>
      </c>
      <c r="C337" s="500" t="s">
        <v>286</v>
      </c>
      <c r="D337" s="500"/>
      <c r="E337" s="500"/>
      <c r="F337" s="383" t="s">
        <v>103</v>
      </c>
      <c r="G337" s="212"/>
      <c r="H337" s="212"/>
      <c r="I337" s="213">
        <v>6</v>
      </c>
      <c r="J337" s="214"/>
      <c r="K337" s="212"/>
      <c r="L337" s="214"/>
      <c r="M337" s="212"/>
      <c r="N337" s="215"/>
    </row>
    <row r="338" spans="1:14" x14ac:dyDescent="0.2">
      <c r="A338" s="384"/>
      <c r="B338" s="385" t="s">
        <v>100</v>
      </c>
      <c r="C338" s="499" t="s">
        <v>104</v>
      </c>
      <c r="D338" s="499"/>
      <c r="E338" s="499"/>
      <c r="F338" s="387"/>
      <c r="G338" s="388"/>
      <c r="H338" s="388"/>
      <c r="I338" s="388"/>
      <c r="J338" s="389">
        <v>2.4500000000000002</v>
      </c>
      <c r="K338" s="388"/>
      <c r="L338" s="389">
        <v>14.7</v>
      </c>
      <c r="M338" s="390">
        <v>23.23</v>
      </c>
      <c r="N338" s="392">
        <v>341</v>
      </c>
    </row>
    <row r="339" spans="1:14" ht="35.450000000000003" customHeight="1" x14ac:dyDescent="0.2">
      <c r="A339" s="384"/>
      <c r="B339" s="385" t="s">
        <v>117</v>
      </c>
      <c r="C339" s="499" t="s">
        <v>17</v>
      </c>
      <c r="D339" s="499"/>
      <c r="E339" s="499"/>
      <c r="F339" s="387"/>
      <c r="G339" s="388"/>
      <c r="H339" s="388"/>
      <c r="I339" s="388"/>
      <c r="J339" s="389">
        <v>12.58</v>
      </c>
      <c r="K339" s="388"/>
      <c r="L339" s="389">
        <v>75.48</v>
      </c>
      <c r="M339" s="390">
        <v>9.9600000000000009</v>
      </c>
      <c r="N339" s="392">
        <v>752</v>
      </c>
    </row>
    <row r="340" spans="1:14" x14ac:dyDescent="0.2">
      <c r="A340" s="384"/>
      <c r="B340" s="385" t="s">
        <v>118</v>
      </c>
      <c r="C340" s="499" t="s">
        <v>105</v>
      </c>
      <c r="D340" s="499"/>
      <c r="E340" s="499"/>
      <c r="F340" s="387"/>
      <c r="G340" s="388"/>
      <c r="H340" s="388"/>
      <c r="I340" s="388"/>
      <c r="J340" s="389">
        <v>2.16</v>
      </c>
      <c r="K340" s="388"/>
      <c r="L340" s="389">
        <v>12.96</v>
      </c>
      <c r="M340" s="390">
        <v>23.23</v>
      </c>
      <c r="N340" s="392">
        <v>301</v>
      </c>
    </row>
    <row r="341" spans="1:14" ht="10.15" customHeight="1" x14ac:dyDescent="0.2">
      <c r="A341" s="393"/>
      <c r="B341" s="385"/>
      <c r="C341" s="499" t="s">
        <v>106</v>
      </c>
      <c r="D341" s="499"/>
      <c r="E341" s="499"/>
      <c r="F341" s="387" t="s">
        <v>107</v>
      </c>
      <c r="G341" s="407">
        <v>0.3</v>
      </c>
      <c r="H341" s="388"/>
      <c r="I341" s="407">
        <v>1.8</v>
      </c>
      <c r="J341" s="394"/>
      <c r="K341" s="388"/>
      <c r="L341" s="394"/>
      <c r="M341" s="388"/>
      <c r="N341" s="395"/>
    </row>
    <row r="342" spans="1:14" x14ac:dyDescent="0.2">
      <c r="A342" s="393"/>
      <c r="B342" s="385"/>
      <c r="C342" s="499" t="s">
        <v>108</v>
      </c>
      <c r="D342" s="499"/>
      <c r="E342" s="499"/>
      <c r="F342" s="387" t="s">
        <v>107</v>
      </c>
      <c r="G342" s="390">
        <v>0.16</v>
      </c>
      <c r="H342" s="388"/>
      <c r="I342" s="390">
        <v>0.96</v>
      </c>
      <c r="J342" s="394"/>
      <c r="K342" s="388"/>
      <c r="L342" s="394"/>
      <c r="M342" s="388"/>
      <c r="N342" s="395"/>
    </row>
    <row r="343" spans="1:14" x14ac:dyDescent="0.2">
      <c r="A343" s="396"/>
      <c r="B343" s="385"/>
      <c r="C343" s="512" t="s">
        <v>109</v>
      </c>
      <c r="D343" s="512"/>
      <c r="E343" s="512"/>
      <c r="F343" s="397"/>
      <c r="G343" s="398"/>
      <c r="H343" s="398"/>
      <c r="I343" s="398"/>
      <c r="J343" s="399">
        <v>15.03</v>
      </c>
      <c r="K343" s="398"/>
      <c r="L343" s="399">
        <v>90.18</v>
      </c>
      <c r="M343" s="398"/>
      <c r="N343" s="400"/>
    </row>
    <row r="344" spans="1:14" x14ac:dyDescent="0.2">
      <c r="A344" s="393"/>
      <c r="B344" s="385"/>
      <c r="C344" s="499" t="s">
        <v>110</v>
      </c>
      <c r="D344" s="499"/>
      <c r="E344" s="499"/>
      <c r="F344" s="387"/>
      <c r="G344" s="388"/>
      <c r="H344" s="388"/>
      <c r="I344" s="388"/>
      <c r="J344" s="394"/>
      <c r="K344" s="388"/>
      <c r="L344" s="389">
        <v>27.66</v>
      </c>
      <c r="M344" s="388"/>
      <c r="N344" s="392">
        <v>642</v>
      </c>
    </row>
    <row r="345" spans="1:14" ht="10.15" customHeight="1" x14ac:dyDescent="0.2">
      <c r="A345" s="393"/>
      <c r="B345" s="385" t="s">
        <v>111</v>
      </c>
      <c r="C345" s="499" t="s">
        <v>112</v>
      </c>
      <c r="D345" s="499"/>
      <c r="E345" s="499"/>
      <c r="F345" s="387" t="s">
        <v>113</v>
      </c>
      <c r="G345" s="401">
        <v>103</v>
      </c>
      <c r="H345" s="388"/>
      <c r="I345" s="401">
        <v>103</v>
      </c>
      <c r="J345" s="394"/>
      <c r="K345" s="388"/>
      <c r="L345" s="389">
        <v>28.49</v>
      </c>
      <c r="M345" s="388"/>
      <c r="N345" s="392">
        <v>661</v>
      </c>
    </row>
    <row r="346" spans="1:14" ht="10.15" customHeight="1" x14ac:dyDescent="0.2">
      <c r="A346" s="393"/>
      <c r="B346" s="385" t="s">
        <v>114</v>
      </c>
      <c r="C346" s="499" t="s">
        <v>115</v>
      </c>
      <c r="D346" s="499"/>
      <c r="E346" s="499"/>
      <c r="F346" s="387" t="s">
        <v>113</v>
      </c>
      <c r="G346" s="401">
        <v>60</v>
      </c>
      <c r="H346" s="390">
        <v>0.85</v>
      </c>
      <c r="I346" s="401">
        <v>51</v>
      </c>
      <c r="J346" s="394"/>
      <c r="K346" s="388"/>
      <c r="L346" s="389">
        <v>14.11</v>
      </c>
      <c r="M346" s="388"/>
      <c r="N346" s="392">
        <v>327</v>
      </c>
    </row>
    <row r="347" spans="1:14" x14ac:dyDescent="0.2">
      <c r="A347" s="228"/>
      <c r="B347" s="402"/>
      <c r="C347" s="500" t="s">
        <v>116</v>
      </c>
      <c r="D347" s="500"/>
      <c r="E347" s="500"/>
      <c r="F347" s="383"/>
      <c r="G347" s="212"/>
      <c r="H347" s="212"/>
      <c r="I347" s="212"/>
      <c r="J347" s="214"/>
      <c r="K347" s="212"/>
      <c r="L347" s="230">
        <v>132.78</v>
      </c>
      <c r="M347" s="398"/>
      <c r="N347" s="231">
        <v>2081</v>
      </c>
    </row>
    <row r="348" spans="1:14" x14ac:dyDescent="0.2">
      <c r="A348" s="210" t="s">
        <v>281</v>
      </c>
      <c r="B348" s="382" t="s">
        <v>300</v>
      </c>
      <c r="C348" s="500" t="s">
        <v>301</v>
      </c>
      <c r="D348" s="500"/>
      <c r="E348" s="500"/>
      <c r="F348" s="383" t="s">
        <v>103</v>
      </c>
      <c r="G348" s="212"/>
      <c r="H348" s="212"/>
      <c r="I348" s="213">
        <v>2</v>
      </c>
      <c r="J348" s="214"/>
      <c r="K348" s="212"/>
      <c r="L348" s="214"/>
      <c r="M348" s="212"/>
      <c r="N348" s="215"/>
    </row>
    <row r="349" spans="1:14" x14ac:dyDescent="0.2">
      <c r="A349" s="384"/>
      <c r="B349" s="385" t="s">
        <v>100</v>
      </c>
      <c r="C349" s="499" t="s">
        <v>104</v>
      </c>
      <c r="D349" s="499"/>
      <c r="E349" s="499"/>
      <c r="F349" s="387"/>
      <c r="G349" s="388"/>
      <c r="H349" s="388"/>
      <c r="I349" s="388"/>
      <c r="J349" s="389">
        <v>2.04</v>
      </c>
      <c r="K349" s="388"/>
      <c r="L349" s="389">
        <v>4.08</v>
      </c>
      <c r="M349" s="390">
        <v>23.23</v>
      </c>
      <c r="N349" s="392">
        <v>95</v>
      </c>
    </row>
    <row r="350" spans="1:14" ht="47.45" customHeight="1" x14ac:dyDescent="0.2">
      <c r="A350" s="384"/>
      <c r="B350" s="385" t="s">
        <v>117</v>
      </c>
      <c r="C350" s="499" t="s">
        <v>17</v>
      </c>
      <c r="D350" s="499"/>
      <c r="E350" s="499"/>
      <c r="F350" s="387"/>
      <c r="G350" s="388"/>
      <c r="H350" s="388"/>
      <c r="I350" s="388"/>
      <c r="J350" s="389">
        <v>11.01</v>
      </c>
      <c r="K350" s="388"/>
      <c r="L350" s="389">
        <v>22.02</v>
      </c>
      <c r="M350" s="390">
        <v>9.9600000000000009</v>
      </c>
      <c r="N350" s="392">
        <v>219</v>
      </c>
    </row>
    <row r="351" spans="1:14" x14ac:dyDescent="0.2">
      <c r="A351" s="384"/>
      <c r="B351" s="385" t="s">
        <v>118</v>
      </c>
      <c r="C351" s="499" t="s">
        <v>105</v>
      </c>
      <c r="D351" s="499"/>
      <c r="E351" s="499"/>
      <c r="F351" s="387"/>
      <c r="G351" s="388"/>
      <c r="H351" s="388"/>
      <c r="I351" s="388"/>
      <c r="J351" s="389">
        <v>1.89</v>
      </c>
      <c r="K351" s="388"/>
      <c r="L351" s="389">
        <v>3.78</v>
      </c>
      <c r="M351" s="390">
        <v>23.23</v>
      </c>
      <c r="N351" s="392">
        <v>88</v>
      </c>
    </row>
    <row r="352" spans="1:14" ht="10.15" customHeight="1" x14ac:dyDescent="0.2">
      <c r="A352" s="393"/>
      <c r="B352" s="385"/>
      <c r="C352" s="499" t="s">
        <v>106</v>
      </c>
      <c r="D352" s="499"/>
      <c r="E352" s="499"/>
      <c r="F352" s="387" t="s">
        <v>107</v>
      </c>
      <c r="G352" s="390">
        <v>0.25</v>
      </c>
      <c r="H352" s="388"/>
      <c r="I352" s="407">
        <v>0.5</v>
      </c>
      <c r="J352" s="394"/>
      <c r="K352" s="388"/>
      <c r="L352" s="394"/>
      <c r="M352" s="388"/>
      <c r="N352" s="395"/>
    </row>
    <row r="353" spans="1:14" x14ac:dyDescent="0.2">
      <c r="A353" s="393"/>
      <c r="B353" s="385"/>
      <c r="C353" s="499" t="s">
        <v>108</v>
      </c>
      <c r="D353" s="499"/>
      <c r="E353" s="499"/>
      <c r="F353" s="387" t="s">
        <v>107</v>
      </c>
      <c r="G353" s="390">
        <v>0.14000000000000001</v>
      </c>
      <c r="H353" s="388"/>
      <c r="I353" s="390">
        <v>0.28000000000000003</v>
      </c>
      <c r="J353" s="394"/>
      <c r="K353" s="388"/>
      <c r="L353" s="394"/>
      <c r="M353" s="388"/>
      <c r="N353" s="395"/>
    </row>
    <row r="354" spans="1:14" x14ac:dyDescent="0.2">
      <c r="A354" s="396"/>
      <c r="B354" s="385"/>
      <c r="C354" s="512" t="s">
        <v>109</v>
      </c>
      <c r="D354" s="512"/>
      <c r="E354" s="512"/>
      <c r="F354" s="397"/>
      <c r="G354" s="398"/>
      <c r="H354" s="398"/>
      <c r="I354" s="398"/>
      <c r="J354" s="399">
        <v>13.05</v>
      </c>
      <c r="K354" s="398"/>
      <c r="L354" s="399">
        <v>26.1</v>
      </c>
      <c r="M354" s="398"/>
      <c r="N354" s="400"/>
    </row>
    <row r="355" spans="1:14" x14ac:dyDescent="0.2">
      <c r="A355" s="393"/>
      <c r="B355" s="385"/>
      <c r="C355" s="499" t="s">
        <v>110</v>
      </c>
      <c r="D355" s="499"/>
      <c r="E355" s="499"/>
      <c r="F355" s="387"/>
      <c r="G355" s="388"/>
      <c r="H355" s="388"/>
      <c r="I355" s="388"/>
      <c r="J355" s="394"/>
      <c r="K355" s="388"/>
      <c r="L355" s="389">
        <v>7.86</v>
      </c>
      <c r="M355" s="388"/>
      <c r="N355" s="392">
        <v>183</v>
      </c>
    </row>
    <row r="356" spans="1:14" ht="10.15" customHeight="1" x14ac:dyDescent="0.2">
      <c r="A356" s="393"/>
      <c r="B356" s="385" t="s">
        <v>111</v>
      </c>
      <c r="C356" s="499" t="s">
        <v>112</v>
      </c>
      <c r="D356" s="499"/>
      <c r="E356" s="499"/>
      <c r="F356" s="387" t="s">
        <v>113</v>
      </c>
      <c r="G356" s="401">
        <v>103</v>
      </c>
      <c r="H356" s="388"/>
      <c r="I356" s="401">
        <v>103</v>
      </c>
      <c r="J356" s="394"/>
      <c r="K356" s="388"/>
      <c r="L356" s="389">
        <v>8.1</v>
      </c>
      <c r="M356" s="388"/>
      <c r="N356" s="392">
        <v>188</v>
      </c>
    </row>
    <row r="357" spans="1:14" ht="56.25" x14ac:dyDescent="0.2">
      <c r="A357" s="393"/>
      <c r="B357" s="385" t="s">
        <v>114</v>
      </c>
      <c r="C357" s="499" t="s">
        <v>115</v>
      </c>
      <c r="D357" s="499"/>
      <c r="E357" s="499"/>
      <c r="F357" s="387" t="s">
        <v>113</v>
      </c>
      <c r="G357" s="401">
        <v>60</v>
      </c>
      <c r="H357" s="390">
        <v>0.85</v>
      </c>
      <c r="I357" s="401">
        <v>51</v>
      </c>
      <c r="J357" s="394"/>
      <c r="K357" s="388"/>
      <c r="L357" s="389">
        <v>4.01</v>
      </c>
      <c r="M357" s="388"/>
      <c r="N357" s="392">
        <v>93</v>
      </c>
    </row>
    <row r="358" spans="1:14" ht="10.15" customHeight="1" x14ac:dyDescent="0.2">
      <c r="A358" s="228"/>
      <c r="B358" s="402"/>
      <c r="C358" s="500" t="s">
        <v>116</v>
      </c>
      <c r="D358" s="500"/>
      <c r="E358" s="500"/>
      <c r="F358" s="383"/>
      <c r="G358" s="212"/>
      <c r="H358" s="212"/>
      <c r="I358" s="212"/>
      <c r="J358" s="214"/>
      <c r="K358" s="212"/>
      <c r="L358" s="230">
        <v>38.21</v>
      </c>
      <c r="M358" s="398"/>
      <c r="N358" s="411">
        <v>595</v>
      </c>
    </row>
    <row r="359" spans="1:14" ht="22.5" x14ac:dyDescent="0.2">
      <c r="A359" s="210" t="s">
        <v>284</v>
      </c>
      <c r="B359" s="382" t="s">
        <v>160</v>
      </c>
      <c r="C359" s="500" t="s">
        <v>161</v>
      </c>
      <c r="D359" s="500"/>
      <c r="E359" s="500"/>
      <c r="F359" s="383" t="s">
        <v>155</v>
      </c>
      <c r="G359" s="212"/>
      <c r="H359" s="212"/>
      <c r="I359" s="405">
        <v>14.16</v>
      </c>
      <c r="J359" s="230">
        <v>10.71</v>
      </c>
      <c r="K359" s="212"/>
      <c r="L359" s="230">
        <v>151.65</v>
      </c>
      <c r="M359" s="405">
        <v>7.75</v>
      </c>
      <c r="N359" s="231">
        <v>1175</v>
      </c>
    </row>
    <row r="360" spans="1:14" ht="10.15" customHeight="1" x14ac:dyDescent="0.2">
      <c r="A360" s="228"/>
      <c r="B360" s="402"/>
      <c r="C360" s="499" t="s">
        <v>156</v>
      </c>
      <c r="D360" s="499"/>
      <c r="E360" s="499"/>
      <c r="F360" s="499"/>
      <c r="G360" s="499"/>
      <c r="H360" s="499"/>
      <c r="I360" s="499"/>
      <c r="J360" s="499"/>
      <c r="K360" s="499"/>
      <c r="L360" s="499"/>
      <c r="M360" s="499"/>
      <c r="N360" s="501"/>
    </row>
    <row r="361" spans="1:14" ht="43.15" customHeight="1" x14ac:dyDescent="0.2">
      <c r="A361" s="396"/>
      <c r="B361" s="386"/>
      <c r="C361" s="499" t="s">
        <v>440</v>
      </c>
      <c r="D361" s="499"/>
      <c r="E361" s="499"/>
      <c r="F361" s="499"/>
      <c r="G361" s="499"/>
      <c r="H361" s="499"/>
      <c r="I361" s="499"/>
      <c r="J361" s="499"/>
      <c r="K361" s="499"/>
      <c r="L361" s="499"/>
      <c r="M361" s="499"/>
      <c r="N361" s="501"/>
    </row>
    <row r="362" spans="1:14" ht="10.15" customHeight="1" x14ac:dyDescent="0.2">
      <c r="A362" s="228"/>
      <c r="B362" s="402"/>
      <c r="C362" s="500" t="s">
        <v>116</v>
      </c>
      <c r="D362" s="500"/>
      <c r="E362" s="500"/>
      <c r="F362" s="383"/>
      <c r="G362" s="212"/>
      <c r="H362" s="212"/>
      <c r="I362" s="212"/>
      <c r="J362" s="214"/>
      <c r="K362" s="212"/>
      <c r="L362" s="230">
        <v>151.65</v>
      </c>
      <c r="M362" s="398"/>
      <c r="N362" s="231">
        <v>1175</v>
      </c>
    </row>
    <row r="363" spans="1:14" ht="10.15" customHeight="1" x14ac:dyDescent="0.2">
      <c r="A363" s="210" t="s">
        <v>287</v>
      </c>
      <c r="B363" s="382" t="s">
        <v>163</v>
      </c>
      <c r="C363" s="500" t="s">
        <v>164</v>
      </c>
      <c r="D363" s="500"/>
      <c r="E363" s="500"/>
      <c r="F363" s="383" t="s">
        <v>155</v>
      </c>
      <c r="G363" s="212"/>
      <c r="H363" s="212"/>
      <c r="I363" s="405">
        <v>14.16</v>
      </c>
      <c r="J363" s="230">
        <v>10.71</v>
      </c>
      <c r="K363" s="212"/>
      <c r="L363" s="230">
        <v>151.65</v>
      </c>
      <c r="M363" s="405">
        <v>7.75</v>
      </c>
      <c r="N363" s="231">
        <v>1175</v>
      </c>
    </row>
    <row r="364" spans="1:14" x14ac:dyDescent="0.2">
      <c r="A364" s="228"/>
      <c r="B364" s="402"/>
      <c r="C364" s="499" t="s">
        <v>156</v>
      </c>
      <c r="D364" s="499"/>
      <c r="E364" s="499"/>
      <c r="F364" s="499"/>
      <c r="G364" s="499"/>
      <c r="H364" s="499"/>
      <c r="I364" s="499"/>
      <c r="J364" s="499"/>
      <c r="K364" s="499"/>
      <c r="L364" s="499"/>
      <c r="M364" s="499"/>
      <c r="N364" s="501"/>
    </row>
    <row r="365" spans="1:14" ht="10.15" customHeight="1" x14ac:dyDescent="0.2">
      <c r="A365" s="228"/>
      <c r="B365" s="402"/>
      <c r="C365" s="500" t="s">
        <v>116</v>
      </c>
      <c r="D365" s="500"/>
      <c r="E365" s="500"/>
      <c r="F365" s="383"/>
      <c r="G365" s="212"/>
      <c r="H365" s="212"/>
      <c r="I365" s="212"/>
      <c r="J365" s="214"/>
      <c r="K365" s="212"/>
      <c r="L365" s="230">
        <v>151.65</v>
      </c>
      <c r="M365" s="398"/>
      <c r="N365" s="231">
        <v>1175</v>
      </c>
    </row>
    <row r="366" spans="1:14" ht="10.15" customHeight="1" x14ac:dyDescent="0.2">
      <c r="A366" s="210" t="s">
        <v>288</v>
      </c>
      <c r="B366" s="382" t="s">
        <v>153</v>
      </c>
      <c r="C366" s="500" t="s">
        <v>154</v>
      </c>
      <c r="D366" s="500"/>
      <c r="E366" s="500"/>
      <c r="F366" s="383" t="s">
        <v>155</v>
      </c>
      <c r="G366" s="212"/>
      <c r="H366" s="212"/>
      <c r="I366" s="426">
        <v>0.3131408</v>
      </c>
      <c r="J366" s="230">
        <v>22.33</v>
      </c>
      <c r="K366" s="212"/>
      <c r="L366" s="230">
        <v>6.99</v>
      </c>
      <c r="M366" s="405">
        <v>7.75</v>
      </c>
      <c r="N366" s="411">
        <v>54</v>
      </c>
    </row>
    <row r="367" spans="1:14" ht="10.15" customHeight="1" x14ac:dyDescent="0.2">
      <c r="A367" s="228"/>
      <c r="B367" s="402"/>
      <c r="C367" s="499" t="s">
        <v>156</v>
      </c>
      <c r="D367" s="499"/>
      <c r="E367" s="499"/>
      <c r="F367" s="499"/>
      <c r="G367" s="499"/>
      <c r="H367" s="499"/>
      <c r="I367" s="499"/>
      <c r="J367" s="499"/>
      <c r="K367" s="499"/>
      <c r="L367" s="499"/>
      <c r="M367" s="499"/>
      <c r="N367" s="501"/>
    </row>
    <row r="368" spans="1:14" ht="42" customHeight="1" x14ac:dyDescent="0.2">
      <c r="A368" s="396"/>
      <c r="B368" s="386"/>
      <c r="C368" s="499" t="s">
        <v>441</v>
      </c>
      <c r="D368" s="499"/>
      <c r="E368" s="499"/>
      <c r="F368" s="499"/>
      <c r="G368" s="499"/>
      <c r="H368" s="499"/>
      <c r="I368" s="499"/>
      <c r="J368" s="499"/>
      <c r="K368" s="499"/>
      <c r="L368" s="499"/>
      <c r="M368" s="499"/>
      <c r="N368" s="501"/>
    </row>
    <row r="369" spans="1:14" ht="10.15" customHeight="1" x14ac:dyDescent="0.2">
      <c r="A369" s="228"/>
      <c r="B369" s="402"/>
      <c r="C369" s="500" t="s">
        <v>116</v>
      </c>
      <c r="D369" s="500"/>
      <c r="E369" s="500"/>
      <c r="F369" s="383"/>
      <c r="G369" s="212"/>
      <c r="H369" s="212"/>
      <c r="I369" s="212"/>
      <c r="J369" s="214"/>
      <c r="K369" s="212"/>
      <c r="L369" s="230">
        <v>6.99</v>
      </c>
      <c r="M369" s="398"/>
      <c r="N369" s="411">
        <v>54</v>
      </c>
    </row>
    <row r="370" spans="1:14" ht="10.15" customHeight="1" x14ac:dyDescent="0.2">
      <c r="A370" s="210" t="s">
        <v>289</v>
      </c>
      <c r="B370" s="382" t="s">
        <v>158</v>
      </c>
      <c r="C370" s="500" t="s">
        <v>159</v>
      </c>
      <c r="D370" s="500"/>
      <c r="E370" s="500"/>
      <c r="F370" s="383" t="s">
        <v>155</v>
      </c>
      <c r="G370" s="212"/>
      <c r="H370" s="212"/>
      <c r="I370" s="426">
        <v>0.3131408</v>
      </c>
      <c r="J370" s="230">
        <v>22.33</v>
      </c>
      <c r="K370" s="212"/>
      <c r="L370" s="230">
        <v>6.99</v>
      </c>
      <c r="M370" s="405">
        <v>7.75</v>
      </c>
      <c r="N370" s="411">
        <v>54</v>
      </c>
    </row>
    <row r="371" spans="1:14" x14ac:dyDescent="0.2">
      <c r="A371" s="228"/>
      <c r="B371" s="402"/>
      <c r="C371" s="499" t="s">
        <v>156</v>
      </c>
      <c r="D371" s="499"/>
      <c r="E371" s="499"/>
      <c r="F371" s="499"/>
      <c r="G371" s="499"/>
      <c r="H371" s="499"/>
      <c r="I371" s="499"/>
      <c r="J371" s="499"/>
      <c r="K371" s="499"/>
      <c r="L371" s="499"/>
      <c r="M371" s="499"/>
      <c r="N371" s="501"/>
    </row>
    <row r="372" spans="1:14" ht="10.15" customHeight="1" x14ac:dyDescent="0.2">
      <c r="A372" s="228"/>
      <c r="B372" s="402"/>
      <c r="C372" s="500" t="s">
        <v>116</v>
      </c>
      <c r="D372" s="500"/>
      <c r="E372" s="500"/>
      <c r="F372" s="383"/>
      <c r="G372" s="212"/>
      <c r="H372" s="212"/>
      <c r="I372" s="212"/>
      <c r="J372" s="214"/>
      <c r="K372" s="212"/>
      <c r="L372" s="230">
        <v>6.99</v>
      </c>
      <c r="M372" s="398"/>
      <c r="N372" s="411">
        <v>54</v>
      </c>
    </row>
    <row r="373" spans="1:14" ht="10.15" customHeight="1" x14ac:dyDescent="0.2">
      <c r="A373" s="210" t="s">
        <v>290</v>
      </c>
      <c r="B373" s="382" t="s">
        <v>292</v>
      </c>
      <c r="C373" s="500" t="s">
        <v>293</v>
      </c>
      <c r="D373" s="500"/>
      <c r="E373" s="500"/>
      <c r="F373" s="383" t="s">
        <v>155</v>
      </c>
      <c r="G373" s="212"/>
      <c r="H373" s="212"/>
      <c r="I373" s="423">
        <v>6.6780000000000006E-2</v>
      </c>
      <c r="J373" s="230">
        <v>10.45</v>
      </c>
      <c r="K373" s="212"/>
      <c r="L373" s="230">
        <v>0.7</v>
      </c>
      <c r="M373" s="405">
        <v>7.75</v>
      </c>
      <c r="N373" s="411">
        <v>5</v>
      </c>
    </row>
    <row r="374" spans="1:14" ht="10.15" customHeight="1" x14ac:dyDescent="0.2">
      <c r="A374" s="228"/>
      <c r="B374" s="402"/>
      <c r="C374" s="499" t="s">
        <v>294</v>
      </c>
      <c r="D374" s="499"/>
      <c r="E374" s="499"/>
      <c r="F374" s="499"/>
      <c r="G374" s="499"/>
      <c r="H374" s="499"/>
      <c r="I374" s="499"/>
      <c r="J374" s="499"/>
      <c r="K374" s="499"/>
      <c r="L374" s="499"/>
      <c r="M374" s="499"/>
      <c r="N374" s="501"/>
    </row>
    <row r="375" spans="1:14" ht="40.9" customHeight="1" x14ac:dyDescent="0.2">
      <c r="A375" s="396"/>
      <c r="B375" s="386"/>
      <c r="C375" s="499" t="s">
        <v>374</v>
      </c>
      <c r="D375" s="499"/>
      <c r="E375" s="499"/>
      <c r="F375" s="499"/>
      <c r="G375" s="499"/>
      <c r="H375" s="499"/>
      <c r="I375" s="499"/>
      <c r="J375" s="499"/>
      <c r="K375" s="499"/>
      <c r="L375" s="499"/>
      <c r="M375" s="499"/>
      <c r="N375" s="501"/>
    </row>
    <row r="376" spans="1:14" ht="10.15" customHeight="1" x14ac:dyDescent="0.2">
      <c r="A376" s="228"/>
      <c r="B376" s="402"/>
      <c r="C376" s="500" t="s">
        <v>116</v>
      </c>
      <c r="D376" s="500"/>
      <c r="E376" s="500"/>
      <c r="F376" s="383"/>
      <c r="G376" s="212"/>
      <c r="H376" s="212"/>
      <c r="I376" s="212"/>
      <c r="J376" s="214"/>
      <c r="K376" s="212"/>
      <c r="L376" s="230">
        <v>0.7</v>
      </c>
      <c r="M376" s="398"/>
      <c r="N376" s="411">
        <v>5</v>
      </c>
    </row>
    <row r="377" spans="1:14" ht="10.15" customHeight="1" x14ac:dyDescent="0.2">
      <c r="A377" s="210" t="s">
        <v>291</v>
      </c>
      <c r="B377" s="382" t="s">
        <v>296</v>
      </c>
      <c r="C377" s="500" t="s">
        <v>297</v>
      </c>
      <c r="D377" s="500"/>
      <c r="E377" s="500"/>
      <c r="F377" s="383" t="s">
        <v>155</v>
      </c>
      <c r="G377" s="212"/>
      <c r="H377" s="212"/>
      <c r="I377" s="423">
        <v>6.6780000000000006E-2</v>
      </c>
      <c r="J377" s="230">
        <v>10.45</v>
      </c>
      <c r="K377" s="212"/>
      <c r="L377" s="230">
        <v>0.7</v>
      </c>
      <c r="M377" s="405">
        <v>7.75</v>
      </c>
      <c r="N377" s="411">
        <v>5</v>
      </c>
    </row>
    <row r="378" spans="1:14" x14ac:dyDescent="0.2">
      <c r="A378" s="228"/>
      <c r="B378" s="402"/>
      <c r="C378" s="499" t="s">
        <v>294</v>
      </c>
      <c r="D378" s="499"/>
      <c r="E378" s="499"/>
      <c r="F378" s="499"/>
      <c r="G378" s="499"/>
      <c r="H378" s="499"/>
      <c r="I378" s="499"/>
      <c r="J378" s="499"/>
      <c r="K378" s="499"/>
      <c r="L378" s="499"/>
      <c r="M378" s="499"/>
      <c r="N378" s="501"/>
    </row>
    <row r="379" spans="1:14" ht="46.15" customHeight="1" x14ac:dyDescent="0.2">
      <c r="A379" s="228"/>
      <c r="B379" s="402"/>
      <c r="C379" s="500" t="s">
        <v>116</v>
      </c>
      <c r="D379" s="500"/>
      <c r="E379" s="500"/>
      <c r="F379" s="383"/>
      <c r="G379" s="212"/>
      <c r="H379" s="212"/>
      <c r="I379" s="212"/>
      <c r="J379" s="214"/>
      <c r="K379" s="212"/>
      <c r="L379" s="230">
        <v>0.7</v>
      </c>
      <c r="M379" s="398"/>
      <c r="N379" s="411">
        <v>5</v>
      </c>
    </row>
    <row r="380" spans="1:14" ht="10.15" customHeight="1" x14ac:dyDescent="0.2">
      <c r="A380" s="210" t="s">
        <v>295</v>
      </c>
      <c r="B380" s="382" t="s">
        <v>442</v>
      </c>
      <c r="C380" s="500" t="s">
        <v>443</v>
      </c>
      <c r="D380" s="500"/>
      <c r="E380" s="500"/>
      <c r="F380" s="383" t="s">
        <v>155</v>
      </c>
      <c r="G380" s="212"/>
      <c r="H380" s="212"/>
      <c r="I380" s="405">
        <v>14.16</v>
      </c>
      <c r="J380" s="230">
        <v>62.73</v>
      </c>
      <c r="K380" s="212"/>
      <c r="L380" s="230">
        <v>888.26</v>
      </c>
      <c r="M380" s="405">
        <v>9.77</v>
      </c>
      <c r="N380" s="231">
        <v>8678</v>
      </c>
    </row>
    <row r="381" spans="1:14" x14ac:dyDescent="0.2">
      <c r="A381" s="228"/>
      <c r="B381" s="402"/>
      <c r="C381" s="499" t="s">
        <v>168</v>
      </c>
      <c r="D381" s="499"/>
      <c r="E381" s="499"/>
      <c r="F381" s="499"/>
      <c r="G381" s="499"/>
      <c r="H381" s="499"/>
      <c r="I381" s="499"/>
      <c r="J381" s="499"/>
      <c r="K381" s="499"/>
      <c r="L381" s="499"/>
      <c r="M381" s="499"/>
      <c r="N381" s="501"/>
    </row>
    <row r="382" spans="1:14" ht="37.15" customHeight="1" x14ac:dyDescent="0.2">
      <c r="A382" s="228"/>
      <c r="B382" s="402"/>
      <c r="C382" s="500" t="s">
        <v>116</v>
      </c>
      <c r="D382" s="500"/>
      <c r="E382" s="500"/>
      <c r="F382" s="383"/>
      <c r="G382" s="212"/>
      <c r="H382" s="212"/>
      <c r="I382" s="212"/>
      <c r="J382" s="214"/>
      <c r="K382" s="212"/>
      <c r="L382" s="230">
        <v>888.26</v>
      </c>
      <c r="M382" s="398"/>
      <c r="N382" s="231">
        <v>8678</v>
      </c>
    </row>
    <row r="383" spans="1:14" ht="10.15" customHeight="1" x14ac:dyDescent="0.2">
      <c r="A383" s="210" t="s">
        <v>461</v>
      </c>
      <c r="B383" s="382" t="s">
        <v>442</v>
      </c>
      <c r="C383" s="500" t="s">
        <v>443</v>
      </c>
      <c r="D383" s="500"/>
      <c r="E383" s="500"/>
      <c r="F383" s="383" t="s">
        <v>155</v>
      </c>
      <c r="G383" s="212"/>
      <c r="H383" s="212"/>
      <c r="I383" s="426">
        <v>0.3131408</v>
      </c>
      <c r="J383" s="230">
        <v>62.73</v>
      </c>
      <c r="K383" s="212"/>
      <c r="L383" s="230">
        <v>19.64</v>
      </c>
      <c r="M383" s="405">
        <v>9.77</v>
      </c>
      <c r="N383" s="411">
        <v>192</v>
      </c>
    </row>
    <row r="384" spans="1:14" x14ac:dyDescent="0.2">
      <c r="A384" s="228"/>
      <c r="B384" s="402"/>
      <c r="C384" s="499" t="s">
        <v>168</v>
      </c>
      <c r="D384" s="499"/>
      <c r="E384" s="499"/>
      <c r="F384" s="499"/>
      <c r="G384" s="499"/>
      <c r="H384" s="499"/>
      <c r="I384" s="499"/>
      <c r="J384" s="499"/>
      <c r="K384" s="499"/>
      <c r="L384" s="499"/>
      <c r="M384" s="499"/>
      <c r="N384" s="501"/>
    </row>
    <row r="385" spans="1:14" ht="33.6" customHeight="1" x14ac:dyDescent="0.2">
      <c r="A385" s="228"/>
      <c r="B385" s="402"/>
      <c r="C385" s="500" t="s">
        <v>116</v>
      </c>
      <c r="D385" s="500"/>
      <c r="E385" s="500"/>
      <c r="F385" s="383"/>
      <c r="G385" s="212"/>
      <c r="H385" s="212"/>
      <c r="I385" s="212"/>
      <c r="J385" s="214"/>
      <c r="K385" s="212"/>
      <c r="L385" s="230">
        <v>19.64</v>
      </c>
      <c r="M385" s="398"/>
      <c r="N385" s="411">
        <v>192</v>
      </c>
    </row>
    <row r="386" spans="1:14" ht="22.5" x14ac:dyDescent="0.2">
      <c r="A386" s="210" t="s">
        <v>502</v>
      </c>
      <c r="B386" s="382" t="s">
        <v>444</v>
      </c>
      <c r="C386" s="500" t="s">
        <v>445</v>
      </c>
      <c r="D386" s="500"/>
      <c r="E386" s="500"/>
      <c r="F386" s="383" t="s">
        <v>155</v>
      </c>
      <c r="G386" s="212"/>
      <c r="H386" s="212"/>
      <c r="I386" s="423">
        <v>6.6780000000000006E-2</v>
      </c>
      <c r="J386" s="230">
        <v>73.81</v>
      </c>
      <c r="K386" s="212"/>
      <c r="L386" s="230">
        <v>4.93</v>
      </c>
      <c r="M386" s="405">
        <v>9.77</v>
      </c>
      <c r="N386" s="411">
        <v>48</v>
      </c>
    </row>
    <row r="387" spans="1:14" ht="10.15" hidden="1" customHeight="1" x14ac:dyDescent="0.2">
      <c r="A387" s="228"/>
      <c r="B387" s="402"/>
      <c r="C387" s="499" t="s">
        <v>168</v>
      </c>
      <c r="D387" s="499"/>
      <c r="E387" s="499"/>
      <c r="F387" s="499"/>
      <c r="G387" s="499"/>
      <c r="H387" s="499"/>
      <c r="I387" s="499"/>
      <c r="J387" s="499"/>
      <c r="K387" s="499"/>
      <c r="L387" s="499"/>
      <c r="M387" s="499"/>
      <c r="N387" s="501"/>
    </row>
    <row r="388" spans="1:14" ht="33.6" customHeight="1" x14ac:dyDescent="0.2">
      <c r="A388" s="228"/>
      <c r="B388" s="402"/>
      <c r="C388" s="500" t="s">
        <v>116</v>
      </c>
      <c r="D388" s="500"/>
      <c r="E388" s="500"/>
      <c r="F388" s="383"/>
      <c r="G388" s="212"/>
      <c r="H388" s="212"/>
      <c r="I388" s="212"/>
      <c r="J388" s="214"/>
      <c r="K388" s="212"/>
      <c r="L388" s="230">
        <v>4.93</v>
      </c>
      <c r="M388" s="398"/>
      <c r="N388" s="411">
        <v>48</v>
      </c>
    </row>
    <row r="389" spans="1:14" ht="10.15" customHeight="1" x14ac:dyDescent="0.2">
      <c r="A389" s="232"/>
      <c r="B389" s="229"/>
      <c r="C389" s="229"/>
      <c r="D389" s="229"/>
      <c r="E389" s="229"/>
      <c r="F389" s="233"/>
      <c r="G389" s="233"/>
      <c r="H389" s="233"/>
      <c r="I389" s="233"/>
      <c r="J389" s="234"/>
      <c r="K389" s="233"/>
      <c r="L389" s="234"/>
      <c r="M389" s="388"/>
      <c r="N389" s="234"/>
    </row>
    <row r="390" spans="1:14" ht="10.15" customHeight="1" x14ac:dyDescent="0.2">
      <c r="A390" s="413"/>
      <c r="B390" s="414"/>
      <c r="C390" s="500" t="s">
        <v>298</v>
      </c>
      <c r="D390" s="500"/>
      <c r="E390" s="500"/>
      <c r="F390" s="500"/>
      <c r="G390" s="500"/>
      <c r="H390" s="500"/>
      <c r="I390" s="500"/>
      <c r="J390" s="500"/>
      <c r="K390" s="500"/>
      <c r="L390" s="236"/>
      <c r="M390" s="237"/>
      <c r="N390" s="238"/>
    </row>
    <row r="391" spans="1:14" ht="10.15" customHeight="1" x14ac:dyDescent="0.2">
      <c r="A391" s="415"/>
      <c r="B391" s="385"/>
      <c r="C391" s="499" t="s">
        <v>135</v>
      </c>
      <c r="D391" s="499"/>
      <c r="E391" s="499"/>
      <c r="F391" s="499"/>
      <c r="G391" s="499"/>
      <c r="H391" s="499"/>
      <c r="I391" s="499"/>
      <c r="J391" s="499"/>
      <c r="K391" s="499"/>
      <c r="L391" s="416">
        <v>1816.35</v>
      </c>
      <c r="M391" s="417"/>
      <c r="N391" s="418"/>
    </row>
    <row r="392" spans="1:14" ht="10.15" customHeight="1" x14ac:dyDescent="0.2">
      <c r="A392" s="415"/>
      <c r="B392" s="385"/>
      <c r="C392" s="499" t="s">
        <v>136</v>
      </c>
      <c r="D392" s="499"/>
      <c r="E392" s="499"/>
      <c r="F392" s="499"/>
      <c r="G392" s="499"/>
      <c r="H392" s="499"/>
      <c r="I392" s="499"/>
      <c r="J392" s="499"/>
      <c r="K392" s="499"/>
      <c r="L392" s="419"/>
      <c r="M392" s="417"/>
      <c r="N392" s="418"/>
    </row>
    <row r="393" spans="1:14" ht="10.15" customHeight="1" x14ac:dyDescent="0.2">
      <c r="A393" s="415"/>
      <c r="B393" s="385"/>
      <c r="C393" s="499" t="s">
        <v>137</v>
      </c>
      <c r="D393" s="499"/>
      <c r="E393" s="499"/>
      <c r="F393" s="499"/>
      <c r="G393" s="499"/>
      <c r="H393" s="499"/>
      <c r="I393" s="499"/>
      <c r="J393" s="499"/>
      <c r="K393" s="499"/>
      <c r="L393" s="420">
        <v>52.76</v>
      </c>
      <c r="M393" s="417"/>
      <c r="N393" s="418"/>
    </row>
    <row r="394" spans="1:14" ht="10.15" customHeight="1" x14ac:dyDescent="0.2">
      <c r="A394" s="415"/>
      <c r="B394" s="385"/>
      <c r="C394" s="499" t="s">
        <v>138</v>
      </c>
      <c r="D394" s="499"/>
      <c r="E394" s="499"/>
      <c r="F394" s="499"/>
      <c r="G394" s="499"/>
      <c r="H394" s="499"/>
      <c r="I394" s="499"/>
      <c r="J394" s="499"/>
      <c r="K394" s="499"/>
      <c r="L394" s="420">
        <v>532.08000000000004</v>
      </c>
      <c r="M394" s="417"/>
      <c r="N394" s="418"/>
    </row>
    <row r="395" spans="1:14" ht="10.15" customHeight="1" x14ac:dyDescent="0.2">
      <c r="A395" s="415"/>
      <c r="B395" s="385"/>
      <c r="C395" s="499" t="s">
        <v>139</v>
      </c>
      <c r="D395" s="499"/>
      <c r="E395" s="499"/>
      <c r="F395" s="499"/>
      <c r="G395" s="499"/>
      <c r="H395" s="499"/>
      <c r="I395" s="499"/>
      <c r="J395" s="499"/>
      <c r="K395" s="499"/>
      <c r="L395" s="420">
        <v>77.22</v>
      </c>
      <c r="M395" s="417"/>
      <c r="N395" s="418"/>
    </row>
    <row r="396" spans="1:14" ht="10.15" customHeight="1" x14ac:dyDescent="0.2">
      <c r="A396" s="415"/>
      <c r="B396" s="385"/>
      <c r="C396" s="499" t="s">
        <v>170</v>
      </c>
      <c r="D396" s="499"/>
      <c r="E396" s="499"/>
      <c r="F396" s="499"/>
      <c r="G396" s="499"/>
      <c r="H396" s="499"/>
      <c r="I396" s="499"/>
      <c r="J396" s="499"/>
      <c r="K396" s="499"/>
      <c r="L396" s="416">
        <v>1231.51</v>
      </c>
      <c r="M396" s="417"/>
      <c r="N396" s="418"/>
    </row>
    <row r="397" spans="1:14" ht="10.15" customHeight="1" x14ac:dyDescent="0.2">
      <c r="A397" s="415"/>
      <c r="B397" s="385"/>
      <c r="C397" s="499" t="s">
        <v>140</v>
      </c>
      <c r="D397" s="499"/>
      <c r="E397" s="499"/>
      <c r="F397" s="499"/>
      <c r="G397" s="499"/>
      <c r="H397" s="499"/>
      <c r="I397" s="499"/>
      <c r="J397" s="499"/>
      <c r="K397" s="499"/>
      <c r="L397" s="416">
        <v>2016.52</v>
      </c>
      <c r="M397" s="417"/>
      <c r="N397" s="418"/>
    </row>
    <row r="398" spans="1:14" ht="10.15" customHeight="1" x14ac:dyDescent="0.2">
      <c r="A398" s="415"/>
      <c r="B398" s="385"/>
      <c r="C398" s="499" t="s">
        <v>171</v>
      </c>
      <c r="D398" s="499"/>
      <c r="E398" s="499"/>
      <c r="F398" s="499"/>
      <c r="G398" s="499"/>
      <c r="H398" s="499"/>
      <c r="I398" s="499"/>
      <c r="J398" s="499"/>
      <c r="K398" s="499"/>
      <c r="L398" s="416">
        <v>1103.69</v>
      </c>
      <c r="M398" s="417"/>
      <c r="N398" s="418"/>
    </row>
    <row r="399" spans="1:14" ht="10.15" customHeight="1" x14ac:dyDescent="0.2">
      <c r="A399" s="415"/>
      <c r="B399" s="385"/>
      <c r="C399" s="499" t="s">
        <v>172</v>
      </c>
      <c r="D399" s="499"/>
      <c r="E399" s="499"/>
      <c r="F399" s="499"/>
      <c r="G399" s="499"/>
      <c r="H399" s="499"/>
      <c r="I399" s="499"/>
      <c r="J399" s="499"/>
      <c r="K399" s="499"/>
      <c r="L399" s="419"/>
      <c r="M399" s="417"/>
      <c r="N399" s="418"/>
    </row>
    <row r="400" spans="1:14" ht="10.15" customHeight="1" x14ac:dyDescent="0.2">
      <c r="A400" s="415"/>
      <c r="B400" s="385"/>
      <c r="C400" s="499" t="s">
        <v>178</v>
      </c>
      <c r="D400" s="499"/>
      <c r="E400" s="499"/>
      <c r="F400" s="499"/>
      <c r="G400" s="499"/>
      <c r="H400" s="499"/>
      <c r="I400" s="499"/>
      <c r="J400" s="499"/>
      <c r="K400" s="499"/>
      <c r="L400" s="420">
        <v>52.76</v>
      </c>
      <c r="M400" s="417"/>
      <c r="N400" s="418"/>
    </row>
    <row r="401" spans="1:14" ht="10.15" customHeight="1" x14ac:dyDescent="0.2">
      <c r="A401" s="415"/>
      <c r="B401" s="385"/>
      <c r="C401" s="499" t="s">
        <v>173</v>
      </c>
      <c r="D401" s="499"/>
      <c r="E401" s="499"/>
      <c r="F401" s="499"/>
      <c r="G401" s="499"/>
      <c r="H401" s="499"/>
      <c r="I401" s="499"/>
      <c r="J401" s="499"/>
      <c r="K401" s="499"/>
      <c r="L401" s="420">
        <v>532.08000000000004</v>
      </c>
      <c r="M401" s="417"/>
      <c r="N401" s="418"/>
    </row>
    <row r="402" spans="1:14" ht="10.15" customHeight="1" x14ac:dyDescent="0.2">
      <c r="A402" s="415"/>
      <c r="B402" s="385"/>
      <c r="C402" s="499" t="s">
        <v>179</v>
      </c>
      <c r="D402" s="499"/>
      <c r="E402" s="499"/>
      <c r="F402" s="499"/>
      <c r="G402" s="499"/>
      <c r="H402" s="499"/>
      <c r="I402" s="499"/>
      <c r="J402" s="499"/>
      <c r="K402" s="499"/>
      <c r="L402" s="420">
        <v>77.22</v>
      </c>
      <c r="M402" s="417"/>
      <c r="N402" s="418"/>
    </row>
    <row r="403" spans="1:14" ht="10.15" customHeight="1" x14ac:dyDescent="0.2">
      <c r="A403" s="415"/>
      <c r="B403" s="385"/>
      <c r="C403" s="499" t="s">
        <v>174</v>
      </c>
      <c r="D403" s="499"/>
      <c r="E403" s="499"/>
      <c r="F403" s="499"/>
      <c r="G403" s="499"/>
      <c r="H403" s="499"/>
      <c r="I403" s="499"/>
      <c r="J403" s="499"/>
      <c r="K403" s="499"/>
      <c r="L403" s="420">
        <v>318.68</v>
      </c>
      <c r="M403" s="417"/>
      <c r="N403" s="418"/>
    </row>
    <row r="404" spans="1:14" ht="10.15" customHeight="1" x14ac:dyDescent="0.2">
      <c r="A404" s="415"/>
      <c r="B404" s="385"/>
      <c r="C404" s="499" t="s">
        <v>180</v>
      </c>
      <c r="D404" s="499"/>
      <c r="E404" s="499"/>
      <c r="F404" s="499"/>
      <c r="G404" s="499"/>
      <c r="H404" s="499"/>
      <c r="I404" s="499"/>
      <c r="J404" s="499"/>
      <c r="K404" s="499"/>
      <c r="L404" s="420">
        <v>133.88</v>
      </c>
      <c r="M404" s="417"/>
      <c r="N404" s="418"/>
    </row>
    <row r="405" spans="1:14" ht="10.15" customHeight="1" x14ac:dyDescent="0.2">
      <c r="A405" s="415"/>
      <c r="B405" s="385"/>
      <c r="C405" s="499" t="s">
        <v>181</v>
      </c>
      <c r="D405" s="499"/>
      <c r="E405" s="499"/>
      <c r="F405" s="499"/>
      <c r="G405" s="499"/>
      <c r="H405" s="499"/>
      <c r="I405" s="499"/>
      <c r="J405" s="499"/>
      <c r="K405" s="499"/>
      <c r="L405" s="420">
        <v>66.290000000000006</v>
      </c>
      <c r="M405" s="417"/>
      <c r="N405" s="418"/>
    </row>
    <row r="406" spans="1:14" ht="10.15" customHeight="1" x14ac:dyDescent="0.2">
      <c r="A406" s="415"/>
      <c r="B406" s="385"/>
      <c r="C406" s="499" t="s">
        <v>175</v>
      </c>
      <c r="D406" s="499"/>
      <c r="E406" s="499"/>
      <c r="F406" s="499"/>
      <c r="G406" s="499"/>
      <c r="H406" s="499"/>
      <c r="I406" s="499"/>
      <c r="J406" s="499"/>
      <c r="K406" s="499"/>
      <c r="L406" s="420">
        <v>912.83</v>
      </c>
      <c r="M406" s="417"/>
      <c r="N406" s="418"/>
    </row>
    <row r="407" spans="1:14" ht="10.15" customHeight="1" x14ac:dyDescent="0.2">
      <c r="A407" s="415"/>
      <c r="B407" s="385"/>
      <c r="C407" s="499" t="s">
        <v>147</v>
      </c>
      <c r="D407" s="499"/>
      <c r="E407" s="499"/>
      <c r="F407" s="499"/>
      <c r="G407" s="499"/>
      <c r="H407" s="499"/>
      <c r="I407" s="499"/>
      <c r="J407" s="499"/>
      <c r="K407" s="499"/>
      <c r="L407" s="420">
        <v>129.97999999999999</v>
      </c>
      <c r="M407" s="417"/>
      <c r="N407" s="418"/>
    </row>
    <row r="408" spans="1:14" ht="10.15" customHeight="1" x14ac:dyDescent="0.2">
      <c r="A408" s="415"/>
      <c r="B408" s="385"/>
      <c r="C408" s="499" t="s">
        <v>148</v>
      </c>
      <c r="D408" s="499"/>
      <c r="E408" s="499"/>
      <c r="F408" s="499"/>
      <c r="G408" s="499"/>
      <c r="H408" s="499"/>
      <c r="I408" s="499"/>
      <c r="J408" s="499"/>
      <c r="K408" s="499"/>
      <c r="L408" s="420">
        <v>133.88</v>
      </c>
      <c r="M408" s="417"/>
      <c r="N408" s="418"/>
    </row>
    <row r="409" spans="1:14" x14ac:dyDescent="0.2">
      <c r="A409" s="415"/>
      <c r="B409" s="385"/>
      <c r="C409" s="499" t="s">
        <v>149</v>
      </c>
      <c r="D409" s="499"/>
      <c r="E409" s="499"/>
      <c r="F409" s="499"/>
      <c r="G409" s="499"/>
      <c r="H409" s="499"/>
      <c r="I409" s="499"/>
      <c r="J409" s="499"/>
      <c r="K409" s="499"/>
      <c r="L409" s="420">
        <v>66.290000000000006</v>
      </c>
      <c r="M409" s="417"/>
      <c r="N409" s="418"/>
    </row>
    <row r="410" spans="1:14" ht="10.15" customHeight="1" x14ac:dyDescent="0.2">
      <c r="A410" s="415"/>
      <c r="B410" s="421"/>
      <c r="C410" s="513" t="s">
        <v>299</v>
      </c>
      <c r="D410" s="513"/>
      <c r="E410" s="513"/>
      <c r="F410" s="513"/>
      <c r="G410" s="513"/>
      <c r="H410" s="513"/>
      <c r="I410" s="513"/>
      <c r="J410" s="513"/>
      <c r="K410" s="513"/>
      <c r="L410" s="245">
        <v>2016.52</v>
      </c>
      <c r="M410" s="246"/>
      <c r="N410" s="422"/>
    </row>
    <row r="411" spans="1:14" ht="10.15" customHeight="1" x14ac:dyDescent="0.25">
      <c r="A411"/>
      <c r="B411" s="427"/>
      <c r="C411" s="427"/>
      <c r="D411" s="427"/>
      <c r="E411" s="427"/>
      <c r="F411" s="427"/>
      <c r="G411" s="427"/>
      <c r="H411" s="427"/>
      <c r="I411" s="427"/>
      <c r="J411" s="427"/>
      <c r="K411" s="427"/>
      <c r="L411" s="428"/>
      <c r="M411" s="428"/>
      <c r="N411" s="428"/>
    </row>
    <row r="412" spans="1:14" ht="10.15" customHeight="1" x14ac:dyDescent="0.2">
      <c r="A412" s="413"/>
      <c r="B412" s="414"/>
      <c r="C412" s="500" t="s">
        <v>177</v>
      </c>
      <c r="D412" s="500"/>
      <c r="E412" s="500"/>
      <c r="F412" s="500"/>
      <c r="G412" s="500"/>
      <c r="H412" s="500"/>
      <c r="I412" s="500"/>
      <c r="J412" s="500"/>
      <c r="K412" s="500"/>
      <c r="L412" s="236"/>
      <c r="M412" s="237"/>
      <c r="N412" s="238"/>
    </row>
    <row r="413" spans="1:14" ht="10.15" customHeight="1" x14ac:dyDescent="0.2">
      <c r="A413" s="415"/>
      <c r="B413" s="385"/>
      <c r="C413" s="499" t="s">
        <v>135</v>
      </c>
      <c r="D413" s="499"/>
      <c r="E413" s="499"/>
      <c r="F413" s="499"/>
      <c r="G413" s="499"/>
      <c r="H413" s="499"/>
      <c r="I413" s="499"/>
      <c r="J413" s="499"/>
      <c r="K413" s="499"/>
      <c r="L413" s="416">
        <v>59461.78</v>
      </c>
      <c r="M413" s="417"/>
      <c r="N413" s="429">
        <v>488404</v>
      </c>
    </row>
    <row r="414" spans="1:14" ht="10.15" customHeight="1" x14ac:dyDescent="0.2">
      <c r="A414" s="415"/>
      <c r="B414" s="385"/>
      <c r="C414" s="499" t="s">
        <v>136</v>
      </c>
      <c r="D414" s="499"/>
      <c r="E414" s="499"/>
      <c r="F414" s="499"/>
      <c r="G414" s="499"/>
      <c r="H414" s="499"/>
      <c r="I414" s="499"/>
      <c r="J414" s="499"/>
      <c r="K414" s="499"/>
      <c r="L414" s="419"/>
      <c r="M414" s="417"/>
      <c r="N414" s="418"/>
    </row>
    <row r="415" spans="1:14" ht="10.15" customHeight="1" x14ac:dyDescent="0.2">
      <c r="A415" s="415"/>
      <c r="B415" s="385"/>
      <c r="C415" s="499" t="s">
        <v>137</v>
      </c>
      <c r="D415" s="499"/>
      <c r="E415" s="499"/>
      <c r="F415" s="499"/>
      <c r="G415" s="499"/>
      <c r="H415" s="499"/>
      <c r="I415" s="499"/>
      <c r="J415" s="499"/>
      <c r="K415" s="499"/>
      <c r="L415" s="416">
        <v>1128.56</v>
      </c>
      <c r="M415" s="417"/>
      <c r="N415" s="429">
        <v>26219</v>
      </c>
    </row>
    <row r="416" spans="1:14" ht="10.15" customHeight="1" x14ac:dyDescent="0.2">
      <c r="A416" s="415"/>
      <c r="B416" s="385"/>
      <c r="C416" s="499" t="s">
        <v>138</v>
      </c>
      <c r="D416" s="499"/>
      <c r="E416" s="499"/>
      <c r="F416" s="499"/>
      <c r="G416" s="499"/>
      <c r="H416" s="499"/>
      <c r="I416" s="499"/>
      <c r="J416" s="499"/>
      <c r="K416" s="499"/>
      <c r="L416" s="416">
        <v>3737.84</v>
      </c>
      <c r="M416" s="417"/>
      <c r="N416" s="429">
        <v>37230</v>
      </c>
    </row>
    <row r="417" spans="1:14" ht="10.15" customHeight="1" x14ac:dyDescent="0.2">
      <c r="A417" s="415"/>
      <c r="B417" s="385"/>
      <c r="C417" s="499" t="s">
        <v>139</v>
      </c>
      <c r="D417" s="499"/>
      <c r="E417" s="499"/>
      <c r="F417" s="499"/>
      <c r="G417" s="499"/>
      <c r="H417" s="499"/>
      <c r="I417" s="499"/>
      <c r="J417" s="499"/>
      <c r="K417" s="499"/>
      <c r="L417" s="420">
        <v>445.11</v>
      </c>
      <c r="M417" s="417"/>
      <c r="N417" s="429">
        <v>10340</v>
      </c>
    </row>
    <row r="418" spans="1:14" ht="10.15" customHeight="1" x14ac:dyDescent="0.2">
      <c r="A418" s="415"/>
      <c r="B418" s="385"/>
      <c r="C418" s="499" t="s">
        <v>170</v>
      </c>
      <c r="D418" s="499"/>
      <c r="E418" s="499"/>
      <c r="F418" s="499"/>
      <c r="G418" s="499"/>
      <c r="H418" s="499"/>
      <c r="I418" s="499"/>
      <c r="J418" s="499"/>
      <c r="K418" s="499"/>
      <c r="L418" s="416">
        <v>54595.38</v>
      </c>
      <c r="M418" s="417"/>
      <c r="N418" s="429">
        <v>424955</v>
      </c>
    </row>
    <row r="419" spans="1:14" ht="10.15" customHeight="1" x14ac:dyDescent="0.2">
      <c r="A419" s="415"/>
      <c r="B419" s="385"/>
      <c r="C419" s="499" t="s">
        <v>140</v>
      </c>
      <c r="D419" s="499"/>
      <c r="E419" s="499"/>
      <c r="F419" s="499"/>
      <c r="G419" s="499"/>
      <c r="H419" s="499"/>
      <c r="I419" s="499"/>
      <c r="J419" s="499"/>
      <c r="K419" s="499"/>
      <c r="L419" s="416">
        <v>8880.44</v>
      </c>
      <c r="M419" s="417"/>
      <c r="N419" s="429">
        <v>129890</v>
      </c>
    </row>
    <row r="420" spans="1:14" ht="10.15" customHeight="1" x14ac:dyDescent="0.2">
      <c r="A420" s="415"/>
      <c r="B420" s="385"/>
      <c r="C420" s="499" t="s">
        <v>171</v>
      </c>
      <c r="D420" s="499"/>
      <c r="E420" s="499"/>
      <c r="F420" s="499"/>
      <c r="G420" s="499"/>
      <c r="H420" s="499"/>
      <c r="I420" s="499"/>
      <c r="J420" s="499"/>
      <c r="K420" s="499"/>
      <c r="L420" s="416">
        <v>7967.61</v>
      </c>
      <c r="M420" s="417"/>
      <c r="N420" s="429">
        <v>120972</v>
      </c>
    </row>
    <row r="421" spans="1:14" ht="10.15" customHeight="1" x14ac:dyDescent="0.2">
      <c r="A421" s="415"/>
      <c r="B421" s="385"/>
      <c r="C421" s="499" t="s">
        <v>172</v>
      </c>
      <c r="D421" s="499"/>
      <c r="E421" s="499"/>
      <c r="F421" s="499"/>
      <c r="G421" s="499"/>
      <c r="H421" s="499"/>
      <c r="I421" s="499"/>
      <c r="J421" s="499"/>
      <c r="K421" s="499"/>
      <c r="L421" s="419"/>
      <c r="M421" s="417"/>
      <c r="N421" s="418"/>
    </row>
    <row r="422" spans="1:14" ht="10.15" customHeight="1" x14ac:dyDescent="0.2">
      <c r="A422" s="415"/>
      <c r="B422" s="385"/>
      <c r="C422" s="499" t="s">
        <v>178</v>
      </c>
      <c r="D422" s="499"/>
      <c r="E422" s="499"/>
      <c r="F422" s="499"/>
      <c r="G422" s="499"/>
      <c r="H422" s="499"/>
      <c r="I422" s="499"/>
      <c r="J422" s="499"/>
      <c r="K422" s="499"/>
      <c r="L422" s="416">
        <v>1028.57</v>
      </c>
      <c r="M422" s="417"/>
      <c r="N422" s="429">
        <v>23896</v>
      </c>
    </row>
    <row r="423" spans="1:14" ht="10.15" customHeight="1" x14ac:dyDescent="0.2">
      <c r="A423" s="415"/>
      <c r="B423" s="385"/>
      <c r="C423" s="499" t="s">
        <v>173</v>
      </c>
      <c r="D423" s="499"/>
      <c r="E423" s="499"/>
      <c r="F423" s="499"/>
      <c r="G423" s="499"/>
      <c r="H423" s="499"/>
      <c r="I423" s="499"/>
      <c r="J423" s="499"/>
      <c r="K423" s="499"/>
      <c r="L423" s="416">
        <v>3721.33</v>
      </c>
      <c r="M423" s="417"/>
      <c r="N423" s="429">
        <v>37066</v>
      </c>
    </row>
    <row r="424" spans="1:14" ht="10.15" customHeight="1" x14ac:dyDescent="0.2">
      <c r="A424" s="415"/>
      <c r="B424" s="385"/>
      <c r="C424" s="499" t="s">
        <v>179</v>
      </c>
      <c r="D424" s="499"/>
      <c r="E424" s="499"/>
      <c r="F424" s="499"/>
      <c r="G424" s="499"/>
      <c r="H424" s="499"/>
      <c r="I424" s="499"/>
      <c r="J424" s="499"/>
      <c r="K424" s="499"/>
      <c r="L424" s="420">
        <v>443.8</v>
      </c>
      <c r="M424" s="417"/>
      <c r="N424" s="429">
        <v>10310</v>
      </c>
    </row>
    <row r="425" spans="1:14" ht="10.15" customHeight="1" x14ac:dyDescent="0.2">
      <c r="A425" s="415"/>
      <c r="B425" s="385"/>
      <c r="C425" s="499" t="s">
        <v>174</v>
      </c>
      <c r="D425" s="499"/>
      <c r="E425" s="499"/>
      <c r="F425" s="499"/>
      <c r="G425" s="499"/>
      <c r="H425" s="499"/>
      <c r="I425" s="499"/>
      <c r="J425" s="499"/>
      <c r="K425" s="499"/>
      <c r="L425" s="420">
        <v>952.07</v>
      </c>
      <c r="M425" s="417"/>
      <c r="N425" s="429">
        <v>7377</v>
      </c>
    </row>
    <row r="426" spans="1:14" ht="10.15" customHeight="1" x14ac:dyDescent="0.2">
      <c r="A426" s="415"/>
      <c r="B426" s="385"/>
      <c r="C426" s="499" t="s">
        <v>180</v>
      </c>
      <c r="D426" s="499"/>
      <c r="E426" s="499"/>
      <c r="F426" s="499"/>
      <c r="G426" s="499"/>
      <c r="H426" s="499"/>
      <c r="I426" s="499"/>
      <c r="J426" s="499"/>
      <c r="K426" s="499"/>
      <c r="L426" s="416">
        <v>1515.72</v>
      </c>
      <c r="M426" s="417"/>
      <c r="N426" s="429">
        <v>35212</v>
      </c>
    </row>
    <row r="427" spans="1:14" ht="10.15" customHeight="1" x14ac:dyDescent="0.2">
      <c r="A427" s="415"/>
      <c r="B427" s="385"/>
      <c r="C427" s="499" t="s">
        <v>181</v>
      </c>
      <c r="D427" s="499"/>
      <c r="E427" s="499"/>
      <c r="F427" s="499"/>
      <c r="G427" s="499"/>
      <c r="H427" s="499"/>
      <c r="I427" s="499"/>
      <c r="J427" s="499"/>
      <c r="K427" s="499"/>
      <c r="L427" s="420">
        <v>749.92</v>
      </c>
      <c r="M427" s="417"/>
      <c r="N427" s="429">
        <v>17421</v>
      </c>
    </row>
    <row r="428" spans="1:14" ht="10.15" customHeight="1" x14ac:dyDescent="0.2">
      <c r="A428" s="415"/>
      <c r="B428" s="385"/>
      <c r="C428" s="499" t="s">
        <v>175</v>
      </c>
      <c r="D428" s="499"/>
      <c r="E428" s="499"/>
      <c r="F428" s="499"/>
      <c r="G428" s="499"/>
      <c r="H428" s="499"/>
      <c r="I428" s="499"/>
      <c r="J428" s="499"/>
      <c r="K428" s="499"/>
      <c r="L428" s="420">
        <v>912.83</v>
      </c>
      <c r="M428" s="417"/>
      <c r="N428" s="429">
        <v>8918</v>
      </c>
    </row>
    <row r="429" spans="1:14" ht="10.15" customHeight="1" x14ac:dyDescent="0.2">
      <c r="A429" s="415"/>
      <c r="B429" s="385"/>
      <c r="C429" s="499" t="s">
        <v>146</v>
      </c>
      <c r="D429" s="499"/>
      <c r="E429" s="499"/>
      <c r="F429" s="499"/>
      <c r="G429" s="499"/>
      <c r="H429" s="499"/>
      <c r="I429" s="499"/>
      <c r="J429" s="499"/>
      <c r="K429" s="499"/>
      <c r="L429" s="416">
        <v>52991.08</v>
      </c>
      <c r="M429" s="417"/>
      <c r="N429" s="429">
        <v>414494</v>
      </c>
    </row>
    <row r="430" spans="1:14" ht="10.15" customHeight="1" x14ac:dyDescent="0.2">
      <c r="A430" s="415"/>
      <c r="B430" s="385"/>
      <c r="C430" s="499" t="s">
        <v>136</v>
      </c>
      <c r="D430" s="499"/>
      <c r="E430" s="499"/>
      <c r="F430" s="499"/>
      <c r="G430" s="499"/>
      <c r="H430" s="499"/>
      <c r="I430" s="499"/>
      <c r="J430" s="499"/>
      <c r="K430" s="499"/>
      <c r="L430" s="419"/>
      <c r="M430" s="417"/>
      <c r="N430" s="418"/>
    </row>
    <row r="431" spans="1:14" ht="10.15" customHeight="1" x14ac:dyDescent="0.2">
      <c r="A431" s="415"/>
      <c r="B431" s="385"/>
      <c r="C431" s="499" t="s">
        <v>141</v>
      </c>
      <c r="D431" s="499"/>
      <c r="E431" s="499"/>
      <c r="F431" s="499"/>
      <c r="G431" s="499"/>
      <c r="H431" s="499"/>
      <c r="I431" s="499"/>
      <c r="J431" s="499"/>
      <c r="K431" s="499"/>
      <c r="L431" s="420">
        <v>99.99</v>
      </c>
      <c r="M431" s="417"/>
      <c r="N431" s="429">
        <v>2323</v>
      </c>
    </row>
    <row r="432" spans="1:14" ht="10.15" customHeight="1" x14ac:dyDescent="0.2">
      <c r="A432" s="415"/>
      <c r="B432" s="385"/>
      <c r="C432" s="499" t="s">
        <v>142</v>
      </c>
      <c r="D432" s="499"/>
      <c r="E432" s="499"/>
      <c r="F432" s="499"/>
      <c r="G432" s="499"/>
      <c r="H432" s="499"/>
      <c r="I432" s="499"/>
      <c r="J432" s="499"/>
      <c r="K432" s="499"/>
      <c r="L432" s="420">
        <v>16.510000000000002</v>
      </c>
      <c r="M432" s="417"/>
      <c r="N432" s="430">
        <v>164</v>
      </c>
    </row>
    <row r="433" spans="1:14" ht="10.15" customHeight="1" x14ac:dyDescent="0.2">
      <c r="A433" s="415"/>
      <c r="B433" s="385"/>
      <c r="C433" s="499" t="s">
        <v>143</v>
      </c>
      <c r="D433" s="499"/>
      <c r="E433" s="499"/>
      <c r="F433" s="499"/>
      <c r="G433" s="499"/>
      <c r="H433" s="499"/>
      <c r="I433" s="499"/>
      <c r="J433" s="499"/>
      <c r="K433" s="499"/>
      <c r="L433" s="420">
        <v>1.31</v>
      </c>
      <c r="M433" s="417"/>
      <c r="N433" s="430">
        <v>30</v>
      </c>
    </row>
    <row r="434" spans="1:14" ht="10.15" customHeight="1" x14ac:dyDescent="0.2">
      <c r="A434" s="415"/>
      <c r="B434" s="385"/>
      <c r="C434" s="499" t="s">
        <v>216</v>
      </c>
      <c r="D434" s="499"/>
      <c r="E434" s="499"/>
      <c r="F434" s="499"/>
      <c r="G434" s="499"/>
      <c r="H434" s="499"/>
      <c r="I434" s="499"/>
      <c r="J434" s="499"/>
      <c r="K434" s="499"/>
      <c r="L434" s="416">
        <v>52730.48</v>
      </c>
      <c r="M434" s="417"/>
      <c r="N434" s="429">
        <v>408660</v>
      </c>
    </row>
    <row r="435" spans="1:14" ht="10.15" customHeight="1" x14ac:dyDescent="0.2">
      <c r="A435" s="415"/>
      <c r="B435" s="385"/>
      <c r="C435" s="499" t="s">
        <v>144</v>
      </c>
      <c r="D435" s="499"/>
      <c r="E435" s="499"/>
      <c r="F435" s="499"/>
      <c r="G435" s="499"/>
      <c r="H435" s="499"/>
      <c r="I435" s="499"/>
      <c r="J435" s="499"/>
      <c r="K435" s="499"/>
      <c r="L435" s="420">
        <v>96.81</v>
      </c>
      <c r="M435" s="417"/>
      <c r="N435" s="429">
        <v>2248</v>
      </c>
    </row>
    <row r="436" spans="1:14" ht="10.15" customHeight="1" x14ac:dyDescent="0.2">
      <c r="A436" s="415"/>
      <c r="B436" s="385"/>
      <c r="C436" s="499" t="s">
        <v>145</v>
      </c>
      <c r="D436" s="499"/>
      <c r="E436" s="499"/>
      <c r="F436" s="499"/>
      <c r="G436" s="499"/>
      <c r="H436" s="499"/>
      <c r="I436" s="499"/>
      <c r="J436" s="499"/>
      <c r="K436" s="499"/>
      <c r="L436" s="420">
        <v>47.29</v>
      </c>
      <c r="M436" s="417"/>
      <c r="N436" s="429">
        <v>1099</v>
      </c>
    </row>
    <row r="437" spans="1:14" ht="10.15" customHeight="1" x14ac:dyDescent="0.2">
      <c r="A437" s="415"/>
      <c r="B437" s="385"/>
      <c r="C437" s="499" t="s">
        <v>147</v>
      </c>
      <c r="D437" s="499"/>
      <c r="E437" s="499"/>
      <c r="F437" s="499"/>
      <c r="G437" s="499"/>
      <c r="H437" s="499"/>
      <c r="I437" s="499"/>
      <c r="J437" s="499"/>
      <c r="K437" s="499"/>
      <c r="L437" s="416">
        <v>1573.67</v>
      </c>
      <c r="M437" s="417"/>
      <c r="N437" s="429">
        <v>36559</v>
      </c>
    </row>
    <row r="438" spans="1:14" ht="10.15" customHeight="1" x14ac:dyDescent="0.2">
      <c r="A438" s="415"/>
      <c r="B438" s="385"/>
      <c r="C438" s="499" t="s">
        <v>148</v>
      </c>
      <c r="D438" s="499"/>
      <c r="E438" s="499"/>
      <c r="F438" s="499"/>
      <c r="G438" s="499"/>
      <c r="H438" s="499"/>
      <c r="I438" s="499"/>
      <c r="J438" s="499"/>
      <c r="K438" s="499"/>
      <c r="L438" s="416">
        <v>1612.53</v>
      </c>
      <c r="M438" s="417"/>
      <c r="N438" s="429">
        <v>37460</v>
      </c>
    </row>
    <row r="439" spans="1:14" ht="10.15" customHeight="1" x14ac:dyDescent="0.2">
      <c r="A439" s="415"/>
      <c r="B439" s="385"/>
      <c r="C439" s="499" t="s">
        <v>149</v>
      </c>
      <c r="D439" s="499"/>
      <c r="E439" s="499"/>
      <c r="F439" s="499"/>
      <c r="G439" s="499"/>
      <c r="H439" s="499"/>
      <c r="I439" s="499"/>
      <c r="J439" s="499"/>
      <c r="K439" s="499"/>
      <c r="L439" s="420">
        <v>797.21</v>
      </c>
      <c r="M439" s="417"/>
      <c r="N439" s="429">
        <v>18520</v>
      </c>
    </row>
    <row r="440" spans="1:14" ht="10.15" customHeight="1" x14ac:dyDescent="0.2">
      <c r="A440" s="415"/>
      <c r="B440" s="421"/>
      <c r="C440" s="513" t="s">
        <v>182</v>
      </c>
      <c r="D440" s="513"/>
      <c r="E440" s="513"/>
      <c r="F440" s="513"/>
      <c r="G440" s="513"/>
      <c r="H440" s="513"/>
      <c r="I440" s="513"/>
      <c r="J440" s="513"/>
      <c r="K440" s="513"/>
      <c r="L440" s="245">
        <v>61871.519999999997</v>
      </c>
      <c r="M440" s="246"/>
      <c r="N440" s="247">
        <v>544384</v>
      </c>
    </row>
    <row r="441" spans="1:14" x14ac:dyDescent="0.2">
      <c r="A441" s="415"/>
      <c r="B441" s="385"/>
      <c r="C441" s="499" t="s">
        <v>136</v>
      </c>
      <c r="D441" s="499"/>
      <c r="E441" s="499"/>
      <c r="F441" s="499"/>
      <c r="G441" s="499"/>
      <c r="H441" s="499"/>
      <c r="I441" s="499"/>
      <c r="J441" s="499"/>
      <c r="K441" s="499"/>
      <c r="L441" s="419"/>
      <c r="M441" s="417"/>
      <c r="N441" s="418"/>
    </row>
    <row r="442" spans="1:14" x14ac:dyDescent="0.2">
      <c r="A442" s="415"/>
      <c r="B442" s="385"/>
      <c r="C442" s="499" t="s">
        <v>501</v>
      </c>
      <c r="D442" s="499"/>
      <c r="E442" s="499"/>
      <c r="F442" s="499"/>
      <c r="G442" s="499"/>
      <c r="H442" s="499"/>
      <c r="I442" s="499"/>
      <c r="J442" s="499"/>
      <c r="K442" s="499"/>
      <c r="L442" s="416">
        <v>50931.99</v>
      </c>
      <c r="M442" s="417"/>
      <c r="N442" s="429">
        <v>394723</v>
      </c>
    </row>
    <row r="443" spans="1:14" ht="15" x14ac:dyDescent="0.25">
      <c r="A443"/>
      <c r="B443" s="234"/>
      <c r="C443" s="229"/>
      <c r="D443" s="229"/>
      <c r="E443" s="229"/>
      <c r="F443" s="229"/>
      <c r="G443" s="229"/>
      <c r="H443" s="229"/>
      <c r="I443" s="229"/>
      <c r="J443" s="229"/>
      <c r="K443" s="229"/>
      <c r="L443" s="245"/>
      <c r="M443" s="250"/>
      <c r="N443" s="431"/>
    </row>
    <row r="444" spans="1:14" x14ac:dyDescent="0.2">
      <c r="A444" s="432"/>
      <c r="B444" s="433"/>
      <c r="C444" s="433"/>
      <c r="D444" s="433"/>
      <c r="E444" s="433"/>
      <c r="F444" s="433"/>
      <c r="G444" s="433"/>
      <c r="H444" s="433"/>
      <c r="I444" s="433"/>
      <c r="J444" s="433"/>
      <c r="K444" s="433"/>
      <c r="L444" s="433"/>
      <c r="M444" s="433"/>
      <c r="N444" s="433"/>
    </row>
    <row r="445" spans="1:14" x14ac:dyDescent="0.2">
      <c r="A445" s="355"/>
      <c r="B445" s="434" t="s">
        <v>183</v>
      </c>
      <c r="C445" s="546" t="s">
        <v>511</v>
      </c>
      <c r="D445" s="490"/>
      <c r="E445" s="490"/>
      <c r="F445" s="490"/>
      <c r="G445" s="490"/>
      <c r="H445" s="490"/>
      <c r="I445" s="490"/>
      <c r="J445" s="490"/>
      <c r="K445" s="490"/>
      <c r="L445" s="490"/>
      <c r="M445" s="366"/>
      <c r="N445" s="366"/>
    </row>
    <row r="446" spans="1:14" x14ac:dyDescent="0.2">
      <c r="A446" s="355"/>
      <c r="B446" s="435"/>
      <c r="C446" s="489" t="s">
        <v>184</v>
      </c>
      <c r="D446" s="489"/>
      <c r="E446" s="489"/>
      <c r="F446" s="489"/>
      <c r="G446" s="489"/>
      <c r="H446" s="489"/>
      <c r="I446" s="489"/>
      <c r="J446" s="489"/>
      <c r="K446" s="489"/>
      <c r="L446" s="489"/>
      <c r="M446" s="366"/>
      <c r="N446" s="366"/>
    </row>
    <row r="447" spans="1:14" s="176" customFormat="1" x14ac:dyDescent="0.2">
      <c r="A447" s="355"/>
      <c r="B447" s="434" t="s">
        <v>185</v>
      </c>
      <c r="C447" s="546" t="s">
        <v>512</v>
      </c>
      <c r="D447" s="490"/>
      <c r="E447" s="490"/>
      <c r="F447" s="490"/>
      <c r="G447" s="490"/>
      <c r="H447" s="490"/>
      <c r="I447" s="490"/>
      <c r="J447" s="490"/>
      <c r="K447" s="490"/>
      <c r="L447" s="490"/>
      <c r="M447" s="366"/>
      <c r="N447" s="366"/>
    </row>
    <row r="448" spans="1:14" s="176" customFormat="1" x14ac:dyDescent="0.2">
      <c r="A448" s="355"/>
      <c r="B448" s="366"/>
      <c r="C448" s="498" t="s">
        <v>184</v>
      </c>
      <c r="D448" s="498"/>
      <c r="E448" s="498"/>
      <c r="F448" s="498"/>
      <c r="G448" s="498"/>
      <c r="H448" s="498"/>
      <c r="I448" s="498"/>
      <c r="J448" s="498"/>
      <c r="K448" s="498"/>
      <c r="L448" s="498"/>
      <c r="M448" s="366"/>
      <c r="N448" s="366"/>
    </row>
    <row r="449" spans="1:14" s="176" customFormat="1" x14ac:dyDescent="0.2">
      <c r="A449" s="256"/>
      <c r="B449" s="278"/>
      <c r="C449" s="490"/>
      <c r="D449" s="490"/>
      <c r="E449" s="490"/>
      <c r="F449" s="490"/>
      <c r="G449" s="490"/>
      <c r="H449" s="490"/>
      <c r="I449" s="490"/>
      <c r="J449" s="490"/>
      <c r="K449" s="490"/>
      <c r="L449" s="490"/>
      <c r="M449" s="255"/>
      <c r="N449" s="255"/>
    </row>
    <row r="450" spans="1:14" s="176" customFormat="1" x14ac:dyDescent="0.2">
      <c r="A450" s="256"/>
      <c r="B450" s="255"/>
      <c r="C450" s="489"/>
      <c r="D450" s="489"/>
      <c r="E450" s="489"/>
      <c r="F450" s="489"/>
      <c r="G450" s="489"/>
      <c r="H450" s="489"/>
      <c r="I450" s="489"/>
      <c r="J450" s="489"/>
      <c r="K450" s="489"/>
      <c r="L450" s="489"/>
      <c r="M450" s="255"/>
      <c r="N450" s="255"/>
    </row>
  </sheetData>
  <mergeCells count="435">
    <mergeCell ref="J5:N5"/>
    <mergeCell ref="J6:N6"/>
    <mergeCell ref="J10:N10"/>
    <mergeCell ref="C413:K413"/>
    <mergeCell ref="C446:L446"/>
    <mergeCell ref="C374:N374"/>
    <mergeCell ref="C375:N375"/>
    <mergeCell ref="C376:E376"/>
    <mergeCell ref="C377:E377"/>
    <mergeCell ref="C378:N378"/>
    <mergeCell ref="C380:E380"/>
    <mergeCell ref="C381:N381"/>
    <mergeCell ref="C383:E383"/>
    <mergeCell ref="C384:N384"/>
    <mergeCell ref="C394:K394"/>
    <mergeCell ref="C431:K431"/>
    <mergeCell ref="C432:K432"/>
    <mergeCell ref="C433:K433"/>
    <mergeCell ref="C434:K434"/>
    <mergeCell ref="C435:K435"/>
    <mergeCell ref="C426:K426"/>
    <mergeCell ref="C427:K427"/>
    <mergeCell ref="C428:K428"/>
    <mergeCell ref="C328:E328"/>
    <mergeCell ref="C360:N360"/>
    <mergeCell ref="C361:N361"/>
    <mergeCell ref="C362:E362"/>
    <mergeCell ref="C363:E363"/>
    <mergeCell ref="C364:N364"/>
    <mergeCell ref="C366:E366"/>
    <mergeCell ref="C367:N367"/>
    <mergeCell ref="C368:N368"/>
    <mergeCell ref="C339:E339"/>
    <mergeCell ref="C340:E340"/>
    <mergeCell ref="C341:E341"/>
    <mergeCell ref="C342:E342"/>
    <mergeCell ref="C343:E343"/>
    <mergeCell ref="C334:E334"/>
    <mergeCell ref="C335:E335"/>
    <mergeCell ref="C336:E336"/>
    <mergeCell ref="C337:E337"/>
    <mergeCell ref="C338:E338"/>
    <mergeCell ref="C329:E329"/>
    <mergeCell ref="C330:E330"/>
    <mergeCell ref="C331:E331"/>
    <mergeCell ref="C332:E332"/>
    <mergeCell ref="C333:E333"/>
    <mergeCell ref="C270:E270"/>
    <mergeCell ref="C272:N272"/>
    <mergeCell ref="C274:E274"/>
    <mergeCell ref="C276:N276"/>
    <mergeCell ref="C278:E278"/>
    <mergeCell ref="C280:N280"/>
    <mergeCell ref="C282:E282"/>
    <mergeCell ref="C284:N284"/>
    <mergeCell ref="C286:E286"/>
    <mergeCell ref="C253:N253"/>
    <mergeCell ref="C255:E255"/>
    <mergeCell ref="C257:N257"/>
    <mergeCell ref="C259:E259"/>
    <mergeCell ref="C260:N260"/>
    <mergeCell ref="C262:E262"/>
    <mergeCell ref="C264:N264"/>
    <mergeCell ref="C266:E266"/>
    <mergeCell ref="C268:N268"/>
    <mergeCell ref="C254:E254"/>
    <mergeCell ref="C256:N256"/>
    <mergeCell ref="C265:E265"/>
    <mergeCell ref="C267:N267"/>
    <mergeCell ref="C258:E258"/>
    <mergeCell ref="C261:E261"/>
    <mergeCell ref="C227:E227"/>
    <mergeCell ref="C228:E228"/>
    <mergeCell ref="C229:N229"/>
    <mergeCell ref="C230:N230"/>
    <mergeCell ref="C231:E231"/>
    <mergeCell ref="C232:E232"/>
    <mergeCell ref="C233:N233"/>
    <mergeCell ref="C235:E235"/>
    <mergeCell ref="C237:N237"/>
    <mergeCell ref="C269:E269"/>
    <mergeCell ref="C271:N271"/>
    <mergeCell ref="C263:N263"/>
    <mergeCell ref="C325:E325"/>
    <mergeCell ref="C327:E327"/>
    <mergeCell ref="C299:N299"/>
    <mergeCell ref="C303:K303"/>
    <mergeCell ref="C297:E297"/>
    <mergeCell ref="C309:K309"/>
    <mergeCell ref="C324:E324"/>
    <mergeCell ref="C293:E293"/>
    <mergeCell ref="C295:N295"/>
    <mergeCell ref="C289:E289"/>
    <mergeCell ref="C304:K304"/>
    <mergeCell ref="C287:N287"/>
    <mergeCell ref="C283:N283"/>
    <mergeCell ref="C285:E285"/>
    <mergeCell ref="C279:N279"/>
    <mergeCell ref="C281:E281"/>
    <mergeCell ref="C310:K310"/>
    <mergeCell ref="C311:K311"/>
    <mergeCell ref="C312:K312"/>
    <mergeCell ref="C319:E319"/>
    <mergeCell ref="C320:E320"/>
    <mergeCell ref="C187:N187"/>
    <mergeCell ref="C188:E188"/>
    <mergeCell ref="C190:N190"/>
    <mergeCell ref="C218:N218"/>
    <mergeCell ref="C219:E219"/>
    <mergeCell ref="C220:E220"/>
    <mergeCell ref="C221:N221"/>
    <mergeCell ref="C222:N222"/>
    <mergeCell ref="C223:E223"/>
    <mergeCell ref="C209:N209"/>
    <mergeCell ref="C210:N210"/>
    <mergeCell ref="C211:E211"/>
    <mergeCell ref="C212:E212"/>
    <mergeCell ref="C213:N213"/>
    <mergeCell ref="C214:N214"/>
    <mergeCell ref="C215:E215"/>
    <mergeCell ref="C216:E216"/>
    <mergeCell ref="C217:N217"/>
    <mergeCell ref="C192:E192"/>
    <mergeCell ref="C194:N194"/>
    <mergeCell ref="C196:E196"/>
    <mergeCell ref="C173:K173"/>
    <mergeCell ref="C174:K174"/>
    <mergeCell ref="C175:K175"/>
    <mergeCell ref="C176:K176"/>
    <mergeCell ref="C177:K177"/>
    <mergeCell ref="C168:K168"/>
    <mergeCell ref="C169:K169"/>
    <mergeCell ref="C170:K170"/>
    <mergeCell ref="C171:K171"/>
    <mergeCell ref="C172:K172"/>
    <mergeCell ref="C178:K178"/>
    <mergeCell ref="C179:K179"/>
    <mergeCell ref="C180:K180"/>
    <mergeCell ref="C181:K181"/>
    <mergeCell ref="C182:K182"/>
    <mergeCell ref="C189:E189"/>
    <mergeCell ref="C191:N191"/>
    <mergeCell ref="C183:K183"/>
    <mergeCell ref="A184:N184"/>
    <mergeCell ref="A185:N185"/>
    <mergeCell ref="C186:E186"/>
    <mergeCell ref="C163:K163"/>
    <mergeCell ref="C164:K164"/>
    <mergeCell ref="C165:K165"/>
    <mergeCell ref="C166:K166"/>
    <mergeCell ref="C167:K167"/>
    <mergeCell ref="C158:K158"/>
    <mergeCell ref="C159:K159"/>
    <mergeCell ref="C160:K160"/>
    <mergeCell ref="C161:K161"/>
    <mergeCell ref="C162:K162"/>
    <mergeCell ref="C410:K410"/>
    <mergeCell ref="C416:K416"/>
    <mergeCell ref="C417:K417"/>
    <mergeCell ref="C412:K412"/>
    <mergeCell ref="C153:E153"/>
    <mergeCell ref="C154:E154"/>
    <mergeCell ref="C155:E155"/>
    <mergeCell ref="C157:K157"/>
    <mergeCell ref="C147:E147"/>
    <mergeCell ref="C148:E148"/>
    <mergeCell ref="C149:E149"/>
    <mergeCell ref="C150:E150"/>
    <mergeCell ref="C151:E151"/>
    <mergeCell ref="C405:K405"/>
    <mergeCell ref="C406:K406"/>
    <mergeCell ref="C407:K407"/>
    <mergeCell ref="C408:K408"/>
    <mergeCell ref="C409:K409"/>
    <mergeCell ref="C400:K400"/>
    <mergeCell ref="C401:K401"/>
    <mergeCell ref="C402:K402"/>
    <mergeCell ref="C403:K403"/>
    <mergeCell ref="C404:K404"/>
    <mergeCell ref="C395:K395"/>
    <mergeCell ref="K4:N4"/>
    <mergeCell ref="A4:C4"/>
    <mergeCell ref="A7:D7"/>
    <mergeCell ref="J7:N7"/>
    <mergeCell ref="A8:D8"/>
    <mergeCell ref="J8:N8"/>
    <mergeCell ref="C445:L445"/>
    <mergeCell ref="A16:N16"/>
    <mergeCell ref="A19:N19"/>
    <mergeCell ref="D12:N12"/>
    <mergeCell ref="A15:N15"/>
    <mergeCell ref="A18:N18"/>
    <mergeCell ref="A22:N22"/>
    <mergeCell ref="A20:N20"/>
    <mergeCell ref="A23:N23"/>
    <mergeCell ref="B25:F25"/>
    <mergeCell ref="B26:F26"/>
    <mergeCell ref="L35:M35"/>
    <mergeCell ref="C132:E132"/>
    <mergeCell ref="C133:E133"/>
    <mergeCell ref="C134:E134"/>
    <mergeCell ref="C135:E135"/>
    <mergeCell ref="C136:E136"/>
    <mergeCell ref="C152:E152"/>
    <mergeCell ref="C441:K441"/>
    <mergeCell ref="C442:K442"/>
    <mergeCell ref="C436:K436"/>
    <mergeCell ref="C437:K437"/>
    <mergeCell ref="C438:K438"/>
    <mergeCell ref="C439:K439"/>
    <mergeCell ref="C440:K440"/>
    <mergeCell ref="C414:K414"/>
    <mergeCell ref="C415:K415"/>
    <mergeCell ref="C429:K429"/>
    <mergeCell ref="C430:K430"/>
    <mergeCell ref="C421:K421"/>
    <mergeCell ref="C422:K422"/>
    <mergeCell ref="C423:K423"/>
    <mergeCell ref="C424:K424"/>
    <mergeCell ref="C425:K425"/>
    <mergeCell ref="C418:K418"/>
    <mergeCell ref="C419:K419"/>
    <mergeCell ref="C420:K420"/>
    <mergeCell ref="C396:K396"/>
    <mergeCell ref="C397:K397"/>
    <mergeCell ref="C398:K398"/>
    <mergeCell ref="C399:K399"/>
    <mergeCell ref="C382:E382"/>
    <mergeCell ref="C385:E385"/>
    <mergeCell ref="C388:E388"/>
    <mergeCell ref="C379:E379"/>
    <mergeCell ref="C392:K392"/>
    <mergeCell ref="C393:K393"/>
    <mergeCell ref="C386:E386"/>
    <mergeCell ref="C387:N387"/>
    <mergeCell ref="C390:K390"/>
    <mergeCell ref="C391:K391"/>
    <mergeCell ref="C314:E314"/>
    <mergeCell ref="C315:E315"/>
    <mergeCell ref="C373:E373"/>
    <mergeCell ref="C349:E349"/>
    <mergeCell ref="C350:E350"/>
    <mergeCell ref="C351:E351"/>
    <mergeCell ref="C352:E352"/>
    <mergeCell ref="C353:E353"/>
    <mergeCell ref="C344:E344"/>
    <mergeCell ref="C345:E345"/>
    <mergeCell ref="C346:E346"/>
    <mergeCell ref="C347:E347"/>
    <mergeCell ref="C348:E348"/>
    <mergeCell ref="C372:E372"/>
    <mergeCell ref="C354:E354"/>
    <mergeCell ref="C355:E355"/>
    <mergeCell ref="C356:E356"/>
    <mergeCell ref="C357:E357"/>
    <mergeCell ref="C358:E358"/>
    <mergeCell ref="C365:E365"/>
    <mergeCell ref="C359:E359"/>
    <mergeCell ref="C369:E369"/>
    <mergeCell ref="C370:E370"/>
    <mergeCell ref="C371:N371"/>
    <mergeCell ref="C326:N326"/>
    <mergeCell ref="C305:K305"/>
    <mergeCell ref="C306:K306"/>
    <mergeCell ref="C307:K307"/>
    <mergeCell ref="C308:K308"/>
    <mergeCell ref="C273:E273"/>
    <mergeCell ref="C275:N275"/>
    <mergeCell ref="C277:E277"/>
    <mergeCell ref="C291:N291"/>
    <mergeCell ref="C288:N288"/>
    <mergeCell ref="C290:E290"/>
    <mergeCell ref="C292:N292"/>
    <mergeCell ref="C294:E294"/>
    <mergeCell ref="C296:N296"/>
    <mergeCell ref="C298:E298"/>
    <mergeCell ref="C300:N300"/>
    <mergeCell ref="C301:E301"/>
    <mergeCell ref="C321:E321"/>
    <mergeCell ref="C322:E322"/>
    <mergeCell ref="C323:E323"/>
    <mergeCell ref="C316:E316"/>
    <mergeCell ref="C317:E317"/>
    <mergeCell ref="C318:E318"/>
    <mergeCell ref="A313:N313"/>
    <mergeCell ref="C248:N248"/>
    <mergeCell ref="C250:E250"/>
    <mergeCell ref="C252:N252"/>
    <mergeCell ref="C244:N244"/>
    <mergeCell ref="C246:E246"/>
    <mergeCell ref="C243:E243"/>
    <mergeCell ref="C245:N245"/>
    <mergeCell ref="C247:E247"/>
    <mergeCell ref="C249:N249"/>
    <mergeCell ref="C251:E251"/>
    <mergeCell ref="C238:E238"/>
    <mergeCell ref="C240:N240"/>
    <mergeCell ref="C242:E242"/>
    <mergeCell ref="C234:E234"/>
    <mergeCell ref="C236:N236"/>
    <mergeCell ref="C239:E239"/>
    <mergeCell ref="C241:N241"/>
    <mergeCell ref="C193:E193"/>
    <mergeCell ref="C195:N195"/>
    <mergeCell ref="C197:E197"/>
    <mergeCell ref="C198:N198"/>
    <mergeCell ref="C199:E199"/>
    <mergeCell ref="C200:E200"/>
    <mergeCell ref="C201:N201"/>
    <mergeCell ref="C202:N202"/>
    <mergeCell ref="C203:E203"/>
    <mergeCell ref="C204:E204"/>
    <mergeCell ref="C205:N205"/>
    <mergeCell ref="C206:N206"/>
    <mergeCell ref="C207:E207"/>
    <mergeCell ref="C208:E208"/>
    <mergeCell ref="C224:E224"/>
    <mergeCell ref="C225:N225"/>
    <mergeCell ref="C226:N226"/>
    <mergeCell ref="C142:E142"/>
    <mergeCell ref="C143:E143"/>
    <mergeCell ref="C144:N144"/>
    <mergeCell ref="C145:E145"/>
    <mergeCell ref="C146:E146"/>
    <mergeCell ref="C137:E137"/>
    <mergeCell ref="C138:E138"/>
    <mergeCell ref="C139:E139"/>
    <mergeCell ref="C140:E140"/>
    <mergeCell ref="C141:E141"/>
    <mergeCell ref="C115:E115"/>
    <mergeCell ref="C116:E116"/>
    <mergeCell ref="C107:E107"/>
    <mergeCell ref="C108:E108"/>
    <mergeCell ref="C109:E109"/>
    <mergeCell ref="C110:E110"/>
    <mergeCell ref="C111:E111"/>
    <mergeCell ref="C131:E131"/>
    <mergeCell ref="C122:E122"/>
    <mergeCell ref="C123:E123"/>
    <mergeCell ref="C124:E124"/>
    <mergeCell ref="A125:N125"/>
    <mergeCell ref="C126:E126"/>
    <mergeCell ref="C117:E117"/>
    <mergeCell ref="C118:E118"/>
    <mergeCell ref="C119:E119"/>
    <mergeCell ref="C120:E120"/>
    <mergeCell ref="C121:E121"/>
    <mergeCell ref="C127:N127"/>
    <mergeCell ref="C128:E128"/>
    <mergeCell ref="C129:E129"/>
    <mergeCell ref="C130:E130"/>
    <mergeCell ref="C106:E106"/>
    <mergeCell ref="C97:E97"/>
    <mergeCell ref="C98:E98"/>
    <mergeCell ref="C99:E99"/>
    <mergeCell ref="C100:E100"/>
    <mergeCell ref="C101:E101"/>
    <mergeCell ref="C112:E112"/>
    <mergeCell ref="C113:E113"/>
    <mergeCell ref="C114:E114"/>
    <mergeCell ref="C87:E87"/>
    <mergeCell ref="C88:E88"/>
    <mergeCell ref="C89:E89"/>
    <mergeCell ref="C90:E90"/>
    <mergeCell ref="C91:E91"/>
    <mergeCell ref="C102:E102"/>
    <mergeCell ref="C103:E103"/>
    <mergeCell ref="C104:E104"/>
    <mergeCell ref="C105:E105"/>
    <mergeCell ref="C48:E48"/>
    <mergeCell ref="C49:E49"/>
    <mergeCell ref="C50:E50"/>
    <mergeCell ref="C76:E76"/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  <mergeCell ref="C66:E66"/>
    <mergeCell ref="C72:E72"/>
    <mergeCell ref="C73:E73"/>
    <mergeCell ref="C74:E74"/>
    <mergeCell ref="C75:E75"/>
    <mergeCell ref="L33:M33"/>
    <mergeCell ref="L34:M34"/>
    <mergeCell ref="C447:L447"/>
    <mergeCell ref="C57:E57"/>
    <mergeCell ref="C58:E58"/>
    <mergeCell ref="C59:E59"/>
    <mergeCell ref="C60:E60"/>
    <mergeCell ref="C61:E61"/>
    <mergeCell ref="A41:N41"/>
    <mergeCell ref="N37:N39"/>
    <mergeCell ref="J37:L38"/>
    <mergeCell ref="C40:E40"/>
    <mergeCell ref="B37:B39"/>
    <mergeCell ref="F37:F39"/>
    <mergeCell ref="M37:M39"/>
    <mergeCell ref="G37:I38"/>
    <mergeCell ref="C37:E39"/>
    <mergeCell ref="A42:N42"/>
    <mergeCell ref="C43:E43"/>
    <mergeCell ref="C44:E44"/>
    <mergeCell ref="C45:E45"/>
    <mergeCell ref="C46:E46"/>
    <mergeCell ref="C47:E47"/>
    <mergeCell ref="A37:A39"/>
    <mergeCell ref="C448:L448"/>
    <mergeCell ref="C449:L449"/>
    <mergeCell ref="C450:L450"/>
    <mergeCell ref="C51:E51"/>
    <mergeCell ref="C52:E52"/>
    <mergeCell ref="C53:E53"/>
    <mergeCell ref="C54:E54"/>
    <mergeCell ref="C55:E55"/>
    <mergeCell ref="C56:E56"/>
    <mergeCell ref="C82:E82"/>
    <mergeCell ref="C83:E83"/>
    <mergeCell ref="C84:E84"/>
    <mergeCell ref="C85:E85"/>
    <mergeCell ref="C86:E86"/>
    <mergeCell ref="C77:E77"/>
    <mergeCell ref="C78:E78"/>
    <mergeCell ref="C79:E79"/>
    <mergeCell ref="C80:N80"/>
    <mergeCell ref="C81:E81"/>
    <mergeCell ref="C92:E92"/>
    <mergeCell ref="C93:E93"/>
    <mergeCell ref="C94:E94"/>
    <mergeCell ref="C95:E95"/>
    <mergeCell ref="C96:E9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72"/>
  <sheetViews>
    <sheetView view="pageBreakPreview" zoomScaleNormal="100" zoomScaleSheetLayoutView="100" workbookViewId="0">
      <selection activeCell="E9" sqref="E9"/>
    </sheetView>
  </sheetViews>
  <sheetFormatPr defaultColWidth="9.140625" defaultRowHeight="10.5" customHeight="1" x14ac:dyDescent="0.25"/>
  <cols>
    <col min="1" max="1" width="9.140625" style="181" customWidth="1"/>
    <col min="2" max="2" width="20.140625" style="176" customWidth="1"/>
    <col min="3" max="4" width="10.42578125" style="176" customWidth="1"/>
    <col min="5" max="5" width="13.28515625" style="176" customWidth="1"/>
    <col min="6" max="6" width="8.5703125" style="176" customWidth="1"/>
    <col min="7" max="7" width="7.85546875" style="176" customWidth="1"/>
    <col min="8" max="8" width="8.42578125" style="176" customWidth="1"/>
    <col min="9" max="9" width="8.7109375" style="176" customWidth="1"/>
    <col min="10" max="10" width="8.140625" style="176" customWidth="1"/>
    <col min="11" max="11" width="8.5703125" style="176" customWidth="1"/>
    <col min="12" max="12" width="10" style="176" customWidth="1"/>
    <col min="13" max="13" width="7.42578125" style="176" customWidth="1"/>
    <col min="14" max="14" width="9.7109375" style="176" customWidth="1"/>
    <col min="15" max="15" width="14.5703125" style="176" hidden="1" customWidth="1"/>
    <col min="16" max="16" width="9.140625" style="176"/>
    <col min="26" max="26" width="50.140625" style="179" hidden="1" customWidth="1"/>
    <col min="27" max="27" width="43.85546875" style="179" hidden="1" customWidth="1"/>
    <col min="28" max="28" width="101.140625" style="179" hidden="1" customWidth="1"/>
    <col min="29" max="32" width="140.85546875" style="179" hidden="1" customWidth="1"/>
    <col min="33" max="37" width="34.140625" style="179" hidden="1" customWidth="1"/>
    <col min="38" max="40" width="84.42578125" style="179" hidden="1" customWidth="1"/>
    <col min="41" max="256" width="9.140625" style="176"/>
    <col min="257" max="257" width="9.140625" style="176" customWidth="1"/>
    <col min="258" max="258" width="20.140625" style="176" customWidth="1"/>
    <col min="259" max="260" width="10.42578125" style="176" customWidth="1"/>
    <col min="261" max="261" width="13.28515625" style="176" customWidth="1"/>
    <col min="262" max="262" width="8.5703125" style="176" customWidth="1"/>
    <col min="263" max="263" width="7.85546875" style="176" customWidth="1"/>
    <col min="264" max="264" width="8.42578125" style="176" customWidth="1"/>
    <col min="265" max="265" width="8.7109375" style="176" customWidth="1"/>
    <col min="266" max="266" width="8.140625" style="176" customWidth="1"/>
    <col min="267" max="267" width="8.5703125" style="176" customWidth="1"/>
    <col min="268" max="268" width="10" style="176" customWidth="1"/>
    <col min="269" max="269" width="7.42578125" style="176" customWidth="1"/>
    <col min="270" max="270" width="9.7109375" style="176" customWidth="1"/>
    <col min="271" max="271" width="0" style="176" hidden="1" customWidth="1"/>
    <col min="272" max="281" width="9.140625" style="176"/>
    <col min="282" max="296" width="0" style="176" hidden="1" customWidth="1"/>
    <col min="297" max="512" width="9.140625" style="176"/>
    <col min="513" max="513" width="9.140625" style="176" customWidth="1"/>
    <col min="514" max="514" width="20.140625" style="176" customWidth="1"/>
    <col min="515" max="516" width="10.42578125" style="176" customWidth="1"/>
    <col min="517" max="517" width="13.28515625" style="176" customWidth="1"/>
    <col min="518" max="518" width="8.5703125" style="176" customWidth="1"/>
    <col min="519" max="519" width="7.85546875" style="176" customWidth="1"/>
    <col min="520" max="520" width="8.42578125" style="176" customWidth="1"/>
    <col min="521" max="521" width="8.7109375" style="176" customWidth="1"/>
    <col min="522" max="522" width="8.140625" style="176" customWidth="1"/>
    <col min="523" max="523" width="8.5703125" style="176" customWidth="1"/>
    <col min="524" max="524" width="10" style="176" customWidth="1"/>
    <col min="525" max="525" width="7.42578125" style="176" customWidth="1"/>
    <col min="526" max="526" width="9.7109375" style="176" customWidth="1"/>
    <col min="527" max="527" width="0" style="176" hidden="1" customWidth="1"/>
    <col min="528" max="537" width="9.140625" style="176"/>
    <col min="538" max="552" width="0" style="176" hidden="1" customWidth="1"/>
    <col min="553" max="768" width="9.140625" style="176"/>
    <col min="769" max="769" width="9.140625" style="176" customWidth="1"/>
    <col min="770" max="770" width="20.140625" style="176" customWidth="1"/>
    <col min="771" max="772" width="10.42578125" style="176" customWidth="1"/>
    <col min="773" max="773" width="13.28515625" style="176" customWidth="1"/>
    <col min="774" max="774" width="8.5703125" style="176" customWidth="1"/>
    <col min="775" max="775" width="7.85546875" style="176" customWidth="1"/>
    <col min="776" max="776" width="8.42578125" style="176" customWidth="1"/>
    <col min="777" max="777" width="8.7109375" style="176" customWidth="1"/>
    <col min="778" max="778" width="8.140625" style="176" customWidth="1"/>
    <col min="779" max="779" width="8.5703125" style="176" customWidth="1"/>
    <col min="780" max="780" width="10" style="176" customWidth="1"/>
    <col min="781" max="781" width="7.42578125" style="176" customWidth="1"/>
    <col min="782" max="782" width="9.7109375" style="176" customWidth="1"/>
    <col min="783" max="783" width="0" style="176" hidden="1" customWidth="1"/>
    <col min="784" max="793" width="9.140625" style="176"/>
    <col min="794" max="808" width="0" style="176" hidden="1" customWidth="1"/>
    <col min="809" max="1024" width="9.140625" style="176"/>
    <col min="1025" max="1025" width="9.140625" style="176" customWidth="1"/>
    <col min="1026" max="1026" width="20.140625" style="176" customWidth="1"/>
    <col min="1027" max="1028" width="10.42578125" style="176" customWidth="1"/>
    <col min="1029" max="1029" width="13.28515625" style="176" customWidth="1"/>
    <col min="1030" max="1030" width="8.5703125" style="176" customWidth="1"/>
    <col min="1031" max="1031" width="7.85546875" style="176" customWidth="1"/>
    <col min="1032" max="1032" width="8.42578125" style="176" customWidth="1"/>
    <col min="1033" max="1033" width="8.7109375" style="176" customWidth="1"/>
    <col min="1034" max="1034" width="8.140625" style="176" customWidth="1"/>
    <col min="1035" max="1035" width="8.5703125" style="176" customWidth="1"/>
    <col min="1036" max="1036" width="10" style="176" customWidth="1"/>
    <col min="1037" max="1037" width="7.42578125" style="176" customWidth="1"/>
    <col min="1038" max="1038" width="9.7109375" style="176" customWidth="1"/>
    <col min="1039" max="1039" width="0" style="176" hidden="1" customWidth="1"/>
    <col min="1040" max="1049" width="9.140625" style="176"/>
    <col min="1050" max="1064" width="0" style="176" hidden="1" customWidth="1"/>
    <col min="1065" max="1280" width="9.140625" style="176"/>
    <col min="1281" max="1281" width="9.140625" style="176" customWidth="1"/>
    <col min="1282" max="1282" width="20.140625" style="176" customWidth="1"/>
    <col min="1283" max="1284" width="10.42578125" style="176" customWidth="1"/>
    <col min="1285" max="1285" width="13.28515625" style="176" customWidth="1"/>
    <col min="1286" max="1286" width="8.5703125" style="176" customWidth="1"/>
    <col min="1287" max="1287" width="7.85546875" style="176" customWidth="1"/>
    <col min="1288" max="1288" width="8.42578125" style="176" customWidth="1"/>
    <col min="1289" max="1289" width="8.7109375" style="176" customWidth="1"/>
    <col min="1290" max="1290" width="8.140625" style="176" customWidth="1"/>
    <col min="1291" max="1291" width="8.5703125" style="176" customWidth="1"/>
    <col min="1292" max="1292" width="10" style="176" customWidth="1"/>
    <col min="1293" max="1293" width="7.42578125" style="176" customWidth="1"/>
    <col min="1294" max="1294" width="9.7109375" style="176" customWidth="1"/>
    <col min="1295" max="1295" width="0" style="176" hidden="1" customWidth="1"/>
    <col min="1296" max="1305" width="9.140625" style="176"/>
    <col min="1306" max="1320" width="0" style="176" hidden="1" customWidth="1"/>
    <col min="1321" max="1536" width="9.140625" style="176"/>
    <col min="1537" max="1537" width="9.140625" style="176" customWidth="1"/>
    <col min="1538" max="1538" width="20.140625" style="176" customWidth="1"/>
    <col min="1539" max="1540" width="10.42578125" style="176" customWidth="1"/>
    <col min="1541" max="1541" width="13.28515625" style="176" customWidth="1"/>
    <col min="1542" max="1542" width="8.5703125" style="176" customWidth="1"/>
    <col min="1543" max="1543" width="7.85546875" style="176" customWidth="1"/>
    <col min="1544" max="1544" width="8.42578125" style="176" customWidth="1"/>
    <col min="1545" max="1545" width="8.7109375" style="176" customWidth="1"/>
    <col min="1546" max="1546" width="8.140625" style="176" customWidth="1"/>
    <col min="1547" max="1547" width="8.5703125" style="176" customWidth="1"/>
    <col min="1548" max="1548" width="10" style="176" customWidth="1"/>
    <col min="1549" max="1549" width="7.42578125" style="176" customWidth="1"/>
    <col min="1550" max="1550" width="9.7109375" style="176" customWidth="1"/>
    <col min="1551" max="1551" width="0" style="176" hidden="1" customWidth="1"/>
    <col min="1552" max="1561" width="9.140625" style="176"/>
    <col min="1562" max="1576" width="0" style="176" hidden="1" customWidth="1"/>
    <col min="1577" max="1792" width="9.140625" style="176"/>
    <col min="1793" max="1793" width="9.140625" style="176" customWidth="1"/>
    <col min="1794" max="1794" width="20.140625" style="176" customWidth="1"/>
    <col min="1795" max="1796" width="10.42578125" style="176" customWidth="1"/>
    <col min="1797" max="1797" width="13.28515625" style="176" customWidth="1"/>
    <col min="1798" max="1798" width="8.5703125" style="176" customWidth="1"/>
    <col min="1799" max="1799" width="7.85546875" style="176" customWidth="1"/>
    <col min="1800" max="1800" width="8.42578125" style="176" customWidth="1"/>
    <col min="1801" max="1801" width="8.7109375" style="176" customWidth="1"/>
    <col min="1802" max="1802" width="8.140625" style="176" customWidth="1"/>
    <col min="1803" max="1803" width="8.5703125" style="176" customWidth="1"/>
    <col min="1804" max="1804" width="10" style="176" customWidth="1"/>
    <col min="1805" max="1805" width="7.42578125" style="176" customWidth="1"/>
    <col min="1806" max="1806" width="9.7109375" style="176" customWidth="1"/>
    <col min="1807" max="1807" width="0" style="176" hidden="1" customWidth="1"/>
    <col min="1808" max="1817" width="9.140625" style="176"/>
    <col min="1818" max="1832" width="0" style="176" hidden="1" customWidth="1"/>
    <col min="1833" max="2048" width="9.140625" style="176"/>
    <col min="2049" max="2049" width="9.140625" style="176" customWidth="1"/>
    <col min="2050" max="2050" width="20.140625" style="176" customWidth="1"/>
    <col min="2051" max="2052" width="10.42578125" style="176" customWidth="1"/>
    <col min="2053" max="2053" width="13.28515625" style="176" customWidth="1"/>
    <col min="2054" max="2054" width="8.5703125" style="176" customWidth="1"/>
    <col min="2055" max="2055" width="7.85546875" style="176" customWidth="1"/>
    <col min="2056" max="2056" width="8.42578125" style="176" customWidth="1"/>
    <col min="2057" max="2057" width="8.7109375" style="176" customWidth="1"/>
    <col min="2058" max="2058" width="8.140625" style="176" customWidth="1"/>
    <col min="2059" max="2059" width="8.5703125" style="176" customWidth="1"/>
    <col min="2060" max="2060" width="10" style="176" customWidth="1"/>
    <col min="2061" max="2061" width="7.42578125" style="176" customWidth="1"/>
    <col min="2062" max="2062" width="9.7109375" style="176" customWidth="1"/>
    <col min="2063" max="2063" width="0" style="176" hidden="1" customWidth="1"/>
    <col min="2064" max="2073" width="9.140625" style="176"/>
    <col min="2074" max="2088" width="0" style="176" hidden="1" customWidth="1"/>
    <col min="2089" max="2304" width="9.140625" style="176"/>
    <col min="2305" max="2305" width="9.140625" style="176" customWidth="1"/>
    <col min="2306" max="2306" width="20.140625" style="176" customWidth="1"/>
    <col min="2307" max="2308" width="10.42578125" style="176" customWidth="1"/>
    <col min="2309" max="2309" width="13.28515625" style="176" customWidth="1"/>
    <col min="2310" max="2310" width="8.5703125" style="176" customWidth="1"/>
    <col min="2311" max="2311" width="7.85546875" style="176" customWidth="1"/>
    <col min="2312" max="2312" width="8.42578125" style="176" customWidth="1"/>
    <col min="2313" max="2313" width="8.7109375" style="176" customWidth="1"/>
    <col min="2314" max="2314" width="8.140625" style="176" customWidth="1"/>
    <col min="2315" max="2315" width="8.5703125" style="176" customWidth="1"/>
    <col min="2316" max="2316" width="10" style="176" customWidth="1"/>
    <col min="2317" max="2317" width="7.42578125" style="176" customWidth="1"/>
    <col min="2318" max="2318" width="9.7109375" style="176" customWidth="1"/>
    <col min="2319" max="2319" width="0" style="176" hidden="1" customWidth="1"/>
    <col min="2320" max="2329" width="9.140625" style="176"/>
    <col min="2330" max="2344" width="0" style="176" hidden="1" customWidth="1"/>
    <col min="2345" max="2560" width="9.140625" style="176"/>
    <col min="2561" max="2561" width="9.140625" style="176" customWidth="1"/>
    <col min="2562" max="2562" width="20.140625" style="176" customWidth="1"/>
    <col min="2563" max="2564" width="10.42578125" style="176" customWidth="1"/>
    <col min="2565" max="2565" width="13.28515625" style="176" customWidth="1"/>
    <col min="2566" max="2566" width="8.5703125" style="176" customWidth="1"/>
    <col min="2567" max="2567" width="7.85546875" style="176" customWidth="1"/>
    <col min="2568" max="2568" width="8.42578125" style="176" customWidth="1"/>
    <col min="2569" max="2569" width="8.7109375" style="176" customWidth="1"/>
    <col min="2570" max="2570" width="8.140625" style="176" customWidth="1"/>
    <col min="2571" max="2571" width="8.5703125" style="176" customWidth="1"/>
    <col min="2572" max="2572" width="10" style="176" customWidth="1"/>
    <col min="2573" max="2573" width="7.42578125" style="176" customWidth="1"/>
    <col min="2574" max="2574" width="9.7109375" style="176" customWidth="1"/>
    <col min="2575" max="2575" width="0" style="176" hidden="1" customWidth="1"/>
    <col min="2576" max="2585" width="9.140625" style="176"/>
    <col min="2586" max="2600" width="0" style="176" hidden="1" customWidth="1"/>
    <col min="2601" max="2816" width="9.140625" style="176"/>
    <col min="2817" max="2817" width="9.140625" style="176" customWidth="1"/>
    <col min="2818" max="2818" width="20.140625" style="176" customWidth="1"/>
    <col min="2819" max="2820" width="10.42578125" style="176" customWidth="1"/>
    <col min="2821" max="2821" width="13.28515625" style="176" customWidth="1"/>
    <col min="2822" max="2822" width="8.5703125" style="176" customWidth="1"/>
    <col min="2823" max="2823" width="7.85546875" style="176" customWidth="1"/>
    <col min="2824" max="2824" width="8.42578125" style="176" customWidth="1"/>
    <col min="2825" max="2825" width="8.7109375" style="176" customWidth="1"/>
    <col min="2826" max="2826" width="8.140625" style="176" customWidth="1"/>
    <col min="2827" max="2827" width="8.5703125" style="176" customWidth="1"/>
    <col min="2828" max="2828" width="10" style="176" customWidth="1"/>
    <col min="2829" max="2829" width="7.42578125" style="176" customWidth="1"/>
    <col min="2830" max="2830" width="9.7109375" style="176" customWidth="1"/>
    <col min="2831" max="2831" width="0" style="176" hidden="1" customWidth="1"/>
    <col min="2832" max="2841" width="9.140625" style="176"/>
    <col min="2842" max="2856" width="0" style="176" hidden="1" customWidth="1"/>
    <col min="2857" max="3072" width="9.140625" style="176"/>
    <col min="3073" max="3073" width="9.140625" style="176" customWidth="1"/>
    <col min="3074" max="3074" width="20.140625" style="176" customWidth="1"/>
    <col min="3075" max="3076" width="10.42578125" style="176" customWidth="1"/>
    <col min="3077" max="3077" width="13.28515625" style="176" customWidth="1"/>
    <col min="3078" max="3078" width="8.5703125" style="176" customWidth="1"/>
    <col min="3079" max="3079" width="7.85546875" style="176" customWidth="1"/>
    <col min="3080" max="3080" width="8.42578125" style="176" customWidth="1"/>
    <col min="3081" max="3081" width="8.7109375" style="176" customWidth="1"/>
    <col min="3082" max="3082" width="8.140625" style="176" customWidth="1"/>
    <col min="3083" max="3083" width="8.5703125" style="176" customWidth="1"/>
    <col min="3084" max="3084" width="10" style="176" customWidth="1"/>
    <col min="3085" max="3085" width="7.42578125" style="176" customWidth="1"/>
    <col min="3086" max="3086" width="9.7109375" style="176" customWidth="1"/>
    <col min="3087" max="3087" width="0" style="176" hidden="1" customWidth="1"/>
    <col min="3088" max="3097" width="9.140625" style="176"/>
    <col min="3098" max="3112" width="0" style="176" hidden="1" customWidth="1"/>
    <col min="3113" max="3328" width="9.140625" style="176"/>
    <col min="3329" max="3329" width="9.140625" style="176" customWidth="1"/>
    <col min="3330" max="3330" width="20.140625" style="176" customWidth="1"/>
    <col min="3331" max="3332" width="10.42578125" style="176" customWidth="1"/>
    <col min="3333" max="3333" width="13.28515625" style="176" customWidth="1"/>
    <col min="3334" max="3334" width="8.5703125" style="176" customWidth="1"/>
    <col min="3335" max="3335" width="7.85546875" style="176" customWidth="1"/>
    <col min="3336" max="3336" width="8.42578125" style="176" customWidth="1"/>
    <col min="3337" max="3337" width="8.7109375" style="176" customWidth="1"/>
    <col min="3338" max="3338" width="8.140625" style="176" customWidth="1"/>
    <col min="3339" max="3339" width="8.5703125" style="176" customWidth="1"/>
    <col min="3340" max="3340" width="10" style="176" customWidth="1"/>
    <col min="3341" max="3341" width="7.42578125" style="176" customWidth="1"/>
    <col min="3342" max="3342" width="9.7109375" style="176" customWidth="1"/>
    <col min="3343" max="3343" width="0" style="176" hidden="1" customWidth="1"/>
    <col min="3344" max="3353" width="9.140625" style="176"/>
    <col min="3354" max="3368" width="0" style="176" hidden="1" customWidth="1"/>
    <col min="3369" max="3584" width="9.140625" style="176"/>
    <col min="3585" max="3585" width="9.140625" style="176" customWidth="1"/>
    <col min="3586" max="3586" width="20.140625" style="176" customWidth="1"/>
    <col min="3587" max="3588" width="10.42578125" style="176" customWidth="1"/>
    <col min="3589" max="3589" width="13.28515625" style="176" customWidth="1"/>
    <col min="3590" max="3590" width="8.5703125" style="176" customWidth="1"/>
    <col min="3591" max="3591" width="7.85546875" style="176" customWidth="1"/>
    <col min="3592" max="3592" width="8.42578125" style="176" customWidth="1"/>
    <col min="3593" max="3593" width="8.7109375" style="176" customWidth="1"/>
    <col min="3594" max="3594" width="8.140625" style="176" customWidth="1"/>
    <col min="3595" max="3595" width="8.5703125" style="176" customWidth="1"/>
    <col min="3596" max="3596" width="10" style="176" customWidth="1"/>
    <col min="3597" max="3597" width="7.42578125" style="176" customWidth="1"/>
    <col min="3598" max="3598" width="9.7109375" style="176" customWidth="1"/>
    <col min="3599" max="3599" width="0" style="176" hidden="1" customWidth="1"/>
    <col min="3600" max="3609" width="9.140625" style="176"/>
    <col min="3610" max="3624" width="0" style="176" hidden="1" customWidth="1"/>
    <col min="3625" max="3840" width="9.140625" style="176"/>
    <col min="3841" max="3841" width="9.140625" style="176" customWidth="1"/>
    <col min="3842" max="3842" width="20.140625" style="176" customWidth="1"/>
    <col min="3843" max="3844" width="10.42578125" style="176" customWidth="1"/>
    <col min="3845" max="3845" width="13.28515625" style="176" customWidth="1"/>
    <col min="3846" max="3846" width="8.5703125" style="176" customWidth="1"/>
    <col min="3847" max="3847" width="7.85546875" style="176" customWidth="1"/>
    <col min="3848" max="3848" width="8.42578125" style="176" customWidth="1"/>
    <col min="3849" max="3849" width="8.7109375" style="176" customWidth="1"/>
    <col min="3850" max="3850" width="8.140625" style="176" customWidth="1"/>
    <col min="3851" max="3851" width="8.5703125" style="176" customWidth="1"/>
    <col min="3852" max="3852" width="10" style="176" customWidth="1"/>
    <col min="3853" max="3853" width="7.42578125" style="176" customWidth="1"/>
    <col min="3854" max="3854" width="9.7109375" style="176" customWidth="1"/>
    <col min="3855" max="3855" width="0" style="176" hidden="1" customWidth="1"/>
    <col min="3856" max="3865" width="9.140625" style="176"/>
    <col min="3866" max="3880" width="0" style="176" hidden="1" customWidth="1"/>
    <col min="3881" max="4096" width="9.140625" style="176"/>
    <col min="4097" max="4097" width="9.140625" style="176" customWidth="1"/>
    <col min="4098" max="4098" width="20.140625" style="176" customWidth="1"/>
    <col min="4099" max="4100" width="10.42578125" style="176" customWidth="1"/>
    <col min="4101" max="4101" width="13.28515625" style="176" customWidth="1"/>
    <col min="4102" max="4102" width="8.5703125" style="176" customWidth="1"/>
    <col min="4103" max="4103" width="7.85546875" style="176" customWidth="1"/>
    <col min="4104" max="4104" width="8.42578125" style="176" customWidth="1"/>
    <col min="4105" max="4105" width="8.7109375" style="176" customWidth="1"/>
    <col min="4106" max="4106" width="8.140625" style="176" customWidth="1"/>
    <col min="4107" max="4107" width="8.5703125" style="176" customWidth="1"/>
    <col min="4108" max="4108" width="10" style="176" customWidth="1"/>
    <col min="4109" max="4109" width="7.42578125" style="176" customWidth="1"/>
    <col min="4110" max="4110" width="9.7109375" style="176" customWidth="1"/>
    <col min="4111" max="4111" width="0" style="176" hidden="1" customWidth="1"/>
    <col min="4112" max="4121" width="9.140625" style="176"/>
    <col min="4122" max="4136" width="0" style="176" hidden="1" customWidth="1"/>
    <col min="4137" max="4352" width="9.140625" style="176"/>
    <col min="4353" max="4353" width="9.140625" style="176" customWidth="1"/>
    <col min="4354" max="4354" width="20.140625" style="176" customWidth="1"/>
    <col min="4355" max="4356" width="10.42578125" style="176" customWidth="1"/>
    <col min="4357" max="4357" width="13.28515625" style="176" customWidth="1"/>
    <col min="4358" max="4358" width="8.5703125" style="176" customWidth="1"/>
    <col min="4359" max="4359" width="7.85546875" style="176" customWidth="1"/>
    <col min="4360" max="4360" width="8.42578125" style="176" customWidth="1"/>
    <col min="4361" max="4361" width="8.7109375" style="176" customWidth="1"/>
    <col min="4362" max="4362" width="8.140625" style="176" customWidth="1"/>
    <col min="4363" max="4363" width="8.5703125" style="176" customWidth="1"/>
    <col min="4364" max="4364" width="10" style="176" customWidth="1"/>
    <col min="4365" max="4365" width="7.42578125" style="176" customWidth="1"/>
    <col min="4366" max="4366" width="9.7109375" style="176" customWidth="1"/>
    <col min="4367" max="4367" width="0" style="176" hidden="1" customWidth="1"/>
    <col min="4368" max="4377" width="9.140625" style="176"/>
    <col min="4378" max="4392" width="0" style="176" hidden="1" customWidth="1"/>
    <col min="4393" max="4608" width="9.140625" style="176"/>
    <col min="4609" max="4609" width="9.140625" style="176" customWidth="1"/>
    <col min="4610" max="4610" width="20.140625" style="176" customWidth="1"/>
    <col min="4611" max="4612" width="10.42578125" style="176" customWidth="1"/>
    <col min="4613" max="4613" width="13.28515625" style="176" customWidth="1"/>
    <col min="4614" max="4614" width="8.5703125" style="176" customWidth="1"/>
    <col min="4615" max="4615" width="7.85546875" style="176" customWidth="1"/>
    <col min="4616" max="4616" width="8.42578125" style="176" customWidth="1"/>
    <col min="4617" max="4617" width="8.7109375" style="176" customWidth="1"/>
    <col min="4618" max="4618" width="8.140625" style="176" customWidth="1"/>
    <col min="4619" max="4619" width="8.5703125" style="176" customWidth="1"/>
    <col min="4620" max="4620" width="10" style="176" customWidth="1"/>
    <col min="4621" max="4621" width="7.42578125" style="176" customWidth="1"/>
    <col min="4622" max="4622" width="9.7109375" style="176" customWidth="1"/>
    <col min="4623" max="4623" width="0" style="176" hidden="1" customWidth="1"/>
    <col min="4624" max="4633" width="9.140625" style="176"/>
    <col min="4634" max="4648" width="0" style="176" hidden="1" customWidth="1"/>
    <col min="4649" max="4864" width="9.140625" style="176"/>
    <col min="4865" max="4865" width="9.140625" style="176" customWidth="1"/>
    <col min="4866" max="4866" width="20.140625" style="176" customWidth="1"/>
    <col min="4867" max="4868" width="10.42578125" style="176" customWidth="1"/>
    <col min="4869" max="4869" width="13.28515625" style="176" customWidth="1"/>
    <col min="4870" max="4870" width="8.5703125" style="176" customWidth="1"/>
    <col min="4871" max="4871" width="7.85546875" style="176" customWidth="1"/>
    <col min="4872" max="4872" width="8.42578125" style="176" customWidth="1"/>
    <col min="4873" max="4873" width="8.7109375" style="176" customWidth="1"/>
    <col min="4874" max="4874" width="8.140625" style="176" customWidth="1"/>
    <col min="4875" max="4875" width="8.5703125" style="176" customWidth="1"/>
    <col min="4876" max="4876" width="10" style="176" customWidth="1"/>
    <col min="4877" max="4877" width="7.42578125" style="176" customWidth="1"/>
    <col min="4878" max="4878" width="9.7109375" style="176" customWidth="1"/>
    <col min="4879" max="4879" width="0" style="176" hidden="1" customWidth="1"/>
    <col min="4880" max="4889" width="9.140625" style="176"/>
    <col min="4890" max="4904" width="0" style="176" hidden="1" customWidth="1"/>
    <col min="4905" max="5120" width="9.140625" style="176"/>
    <col min="5121" max="5121" width="9.140625" style="176" customWidth="1"/>
    <col min="5122" max="5122" width="20.140625" style="176" customWidth="1"/>
    <col min="5123" max="5124" width="10.42578125" style="176" customWidth="1"/>
    <col min="5125" max="5125" width="13.28515625" style="176" customWidth="1"/>
    <col min="5126" max="5126" width="8.5703125" style="176" customWidth="1"/>
    <col min="5127" max="5127" width="7.85546875" style="176" customWidth="1"/>
    <col min="5128" max="5128" width="8.42578125" style="176" customWidth="1"/>
    <col min="5129" max="5129" width="8.7109375" style="176" customWidth="1"/>
    <col min="5130" max="5130" width="8.140625" style="176" customWidth="1"/>
    <col min="5131" max="5131" width="8.5703125" style="176" customWidth="1"/>
    <col min="5132" max="5132" width="10" style="176" customWidth="1"/>
    <col min="5133" max="5133" width="7.42578125" style="176" customWidth="1"/>
    <col min="5134" max="5134" width="9.7109375" style="176" customWidth="1"/>
    <col min="5135" max="5135" width="0" style="176" hidden="1" customWidth="1"/>
    <col min="5136" max="5145" width="9.140625" style="176"/>
    <col min="5146" max="5160" width="0" style="176" hidden="1" customWidth="1"/>
    <col min="5161" max="5376" width="9.140625" style="176"/>
    <col min="5377" max="5377" width="9.140625" style="176" customWidth="1"/>
    <col min="5378" max="5378" width="20.140625" style="176" customWidth="1"/>
    <col min="5379" max="5380" width="10.42578125" style="176" customWidth="1"/>
    <col min="5381" max="5381" width="13.28515625" style="176" customWidth="1"/>
    <col min="5382" max="5382" width="8.5703125" style="176" customWidth="1"/>
    <col min="5383" max="5383" width="7.85546875" style="176" customWidth="1"/>
    <col min="5384" max="5384" width="8.42578125" style="176" customWidth="1"/>
    <col min="5385" max="5385" width="8.7109375" style="176" customWidth="1"/>
    <col min="5386" max="5386" width="8.140625" style="176" customWidth="1"/>
    <col min="5387" max="5387" width="8.5703125" style="176" customWidth="1"/>
    <col min="5388" max="5388" width="10" style="176" customWidth="1"/>
    <col min="5389" max="5389" width="7.42578125" style="176" customWidth="1"/>
    <col min="5390" max="5390" width="9.7109375" style="176" customWidth="1"/>
    <col min="5391" max="5391" width="0" style="176" hidden="1" customWidth="1"/>
    <col min="5392" max="5401" width="9.140625" style="176"/>
    <col min="5402" max="5416" width="0" style="176" hidden="1" customWidth="1"/>
    <col min="5417" max="5632" width="9.140625" style="176"/>
    <col min="5633" max="5633" width="9.140625" style="176" customWidth="1"/>
    <col min="5634" max="5634" width="20.140625" style="176" customWidth="1"/>
    <col min="5635" max="5636" width="10.42578125" style="176" customWidth="1"/>
    <col min="5637" max="5637" width="13.28515625" style="176" customWidth="1"/>
    <col min="5638" max="5638" width="8.5703125" style="176" customWidth="1"/>
    <col min="5639" max="5639" width="7.85546875" style="176" customWidth="1"/>
    <col min="5640" max="5640" width="8.42578125" style="176" customWidth="1"/>
    <col min="5641" max="5641" width="8.7109375" style="176" customWidth="1"/>
    <col min="5642" max="5642" width="8.140625" style="176" customWidth="1"/>
    <col min="5643" max="5643" width="8.5703125" style="176" customWidth="1"/>
    <col min="5644" max="5644" width="10" style="176" customWidth="1"/>
    <col min="5645" max="5645" width="7.42578125" style="176" customWidth="1"/>
    <col min="5646" max="5646" width="9.7109375" style="176" customWidth="1"/>
    <col min="5647" max="5647" width="0" style="176" hidden="1" customWidth="1"/>
    <col min="5648" max="5657" width="9.140625" style="176"/>
    <col min="5658" max="5672" width="0" style="176" hidden="1" customWidth="1"/>
    <col min="5673" max="5888" width="9.140625" style="176"/>
    <col min="5889" max="5889" width="9.140625" style="176" customWidth="1"/>
    <col min="5890" max="5890" width="20.140625" style="176" customWidth="1"/>
    <col min="5891" max="5892" width="10.42578125" style="176" customWidth="1"/>
    <col min="5893" max="5893" width="13.28515625" style="176" customWidth="1"/>
    <col min="5894" max="5894" width="8.5703125" style="176" customWidth="1"/>
    <col min="5895" max="5895" width="7.85546875" style="176" customWidth="1"/>
    <col min="5896" max="5896" width="8.42578125" style="176" customWidth="1"/>
    <col min="5897" max="5897" width="8.7109375" style="176" customWidth="1"/>
    <col min="5898" max="5898" width="8.140625" style="176" customWidth="1"/>
    <col min="5899" max="5899" width="8.5703125" style="176" customWidth="1"/>
    <col min="5900" max="5900" width="10" style="176" customWidth="1"/>
    <col min="5901" max="5901" width="7.42578125" style="176" customWidth="1"/>
    <col min="5902" max="5902" width="9.7109375" style="176" customWidth="1"/>
    <col min="5903" max="5903" width="0" style="176" hidden="1" customWidth="1"/>
    <col min="5904" max="5913" width="9.140625" style="176"/>
    <col min="5914" max="5928" width="0" style="176" hidden="1" customWidth="1"/>
    <col min="5929" max="6144" width="9.140625" style="176"/>
    <col min="6145" max="6145" width="9.140625" style="176" customWidth="1"/>
    <col min="6146" max="6146" width="20.140625" style="176" customWidth="1"/>
    <col min="6147" max="6148" width="10.42578125" style="176" customWidth="1"/>
    <col min="6149" max="6149" width="13.28515625" style="176" customWidth="1"/>
    <col min="6150" max="6150" width="8.5703125" style="176" customWidth="1"/>
    <col min="6151" max="6151" width="7.85546875" style="176" customWidth="1"/>
    <col min="6152" max="6152" width="8.42578125" style="176" customWidth="1"/>
    <col min="6153" max="6153" width="8.7109375" style="176" customWidth="1"/>
    <col min="6154" max="6154" width="8.140625" style="176" customWidth="1"/>
    <col min="6155" max="6155" width="8.5703125" style="176" customWidth="1"/>
    <col min="6156" max="6156" width="10" style="176" customWidth="1"/>
    <col min="6157" max="6157" width="7.42578125" style="176" customWidth="1"/>
    <col min="6158" max="6158" width="9.7109375" style="176" customWidth="1"/>
    <col min="6159" max="6159" width="0" style="176" hidden="1" customWidth="1"/>
    <col min="6160" max="6169" width="9.140625" style="176"/>
    <col min="6170" max="6184" width="0" style="176" hidden="1" customWidth="1"/>
    <col min="6185" max="6400" width="9.140625" style="176"/>
    <col min="6401" max="6401" width="9.140625" style="176" customWidth="1"/>
    <col min="6402" max="6402" width="20.140625" style="176" customWidth="1"/>
    <col min="6403" max="6404" width="10.42578125" style="176" customWidth="1"/>
    <col min="6405" max="6405" width="13.28515625" style="176" customWidth="1"/>
    <col min="6406" max="6406" width="8.5703125" style="176" customWidth="1"/>
    <col min="6407" max="6407" width="7.85546875" style="176" customWidth="1"/>
    <col min="6408" max="6408" width="8.42578125" style="176" customWidth="1"/>
    <col min="6409" max="6409" width="8.7109375" style="176" customWidth="1"/>
    <col min="6410" max="6410" width="8.140625" style="176" customWidth="1"/>
    <col min="6411" max="6411" width="8.5703125" style="176" customWidth="1"/>
    <col min="6412" max="6412" width="10" style="176" customWidth="1"/>
    <col min="6413" max="6413" width="7.42578125" style="176" customWidth="1"/>
    <col min="6414" max="6414" width="9.7109375" style="176" customWidth="1"/>
    <col min="6415" max="6415" width="0" style="176" hidden="1" customWidth="1"/>
    <col min="6416" max="6425" width="9.140625" style="176"/>
    <col min="6426" max="6440" width="0" style="176" hidden="1" customWidth="1"/>
    <col min="6441" max="6656" width="9.140625" style="176"/>
    <col min="6657" max="6657" width="9.140625" style="176" customWidth="1"/>
    <col min="6658" max="6658" width="20.140625" style="176" customWidth="1"/>
    <col min="6659" max="6660" width="10.42578125" style="176" customWidth="1"/>
    <col min="6661" max="6661" width="13.28515625" style="176" customWidth="1"/>
    <col min="6662" max="6662" width="8.5703125" style="176" customWidth="1"/>
    <col min="6663" max="6663" width="7.85546875" style="176" customWidth="1"/>
    <col min="6664" max="6664" width="8.42578125" style="176" customWidth="1"/>
    <col min="6665" max="6665" width="8.7109375" style="176" customWidth="1"/>
    <col min="6666" max="6666" width="8.140625" style="176" customWidth="1"/>
    <col min="6667" max="6667" width="8.5703125" style="176" customWidth="1"/>
    <col min="6668" max="6668" width="10" style="176" customWidth="1"/>
    <col min="6669" max="6669" width="7.42578125" style="176" customWidth="1"/>
    <col min="6670" max="6670" width="9.7109375" style="176" customWidth="1"/>
    <col min="6671" max="6671" width="0" style="176" hidden="1" customWidth="1"/>
    <col min="6672" max="6681" width="9.140625" style="176"/>
    <col min="6682" max="6696" width="0" style="176" hidden="1" customWidth="1"/>
    <col min="6697" max="6912" width="9.140625" style="176"/>
    <col min="6913" max="6913" width="9.140625" style="176" customWidth="1"/>
    <col min="6914" max="6914" width="20.140625" style="176" customWidth="1"/>
    <col min="6915" max="6916" width="10.42578125" style="176" customWidth="1"/>
    <col min="6917" max="6917" width="13.28515625" style="176" customWidth="1"/>
    <col min="6918" max="6918" width="8.5703125" style="176" customWidth="1"/>
    <col min="6919" max="6919" width="7.85546875" style="176" customWidth="1"/>
    <col min="6920" max="6920" width="8.42578125" style="176" customWidth="1"/>
    <col min="6921" max="6921" width="8.7109375" style="176" customWidth="1"/>
    <col min="6922" max="6922" width="8.140625" style="176" customWidth="1"/>
    <col min="6923" max="6923" width="8.5703125" style="176" customWidth="1"/>
    <col min="6924" max="6924" width="10" style="176" customWidth="1"/>
    <col min="6925" max="6925" width="7.42578125" style="176" customWidth="1"/>
    <col min="6926" max="6926" width="9.7109375" style="176" customWidth="1"/>
    <col min="6927" max="6927" width="0" style="176" hidden="1" customWidth="1"/>
    <col min="6928" max="6937" width="9.140625" style="176"/>
    <col min="6938" max="6952" width="0" style="176" hidden="1" customWidth="1"/>
    <col min="6953" max="7168" width="9.140625" style="176"/>
    <col min="7169" max="7169" width="9.140625" style="176" customWidth="1"/>
    <col min="7170" max="7170" width="20.140625" style="176" customWidth="1"/>
    <col min="7171" max="7172" width="10.42578125" style="176" customWidth="1"/>
    <col min="7173" max="7173" width="13.28515625" style="176" customWidth="1"/>
    <col min="7174" max="7174" width="8.5703125" style="176" customWidth="1"/>
    <col min="7175" max="7175" width="7.85546875" style="176" customWidth="1"/>
    <col min="7176" max="7176" width="8.42578125" style="176" customWidth="1"/>
    <col min="7177" max="7177" width="8.7109375" style="176" customWidth="1"/>
    <col min="7178" max="7178" width="8.140625" style="176" customWidth="1"/>
    <col min="7179" max="7179" width="8.5703125" style="176" customWidth="1"/>
    <col min="7180" max="7180" width="10" style="176" customWidth="1"/>
    <col min="7181" max="7181" width="7.42578125" style="176" customWidth="1"/>
    <col min="7182" max="7182" width="9.7109375" style="176" customWidth="1"/>
    <col min="7183" max="7183" width="0" style="176" hidden="1" customWidth="1"/>
    <col min="7184" max="7193" width="9.140625" style="176"/>
    <col min="7194" max="7208" width="0" style="176" hidden="1" customWidth="1"/>
    <col min="7209" max="7424" width="9.140625" style="176"/>
    <col min="7425" max="7425" width="9.140625" style="176" customWidth="1"/>
    <col min="7426" max="7426" width="20.140625" style="176" customWidth="1"/>
    <col min="7427" max="7428" width="10.42578125" style="176" customWidth="1"/>
    <col min="7429" max="7429" width="13.28515625" style="176" customWidth="1"/>
    <col min="7430" max="7430" width="8.5703125" style="176" customWidth="1"/>
    <col min="7431" max="7431" width="7.85546875" style="176" customWidth="1"/>
    <col min="7432" max="7432" width="8.42578125" style="176" customWidth="1"/>
    <col min="7433" max="7433" width="8.7109375" style="176" customWidth="1"/>
    <col min="7434" max="7434" width="8.140625" style="176" customWidth="1"/>
    <col min="7435" max="7435" width="8.5703125" style="176" customWidth="1"/>
    <col min="7436" max="7436" width="10" style="176" customWidth="1"/>
    <col min="7437" max="7437" width="7.42578125" style="176" customWidth="1"/>
    <col min="7438" max="7438" width="9.7109375" style="176" customWidth="1"/>
    <col min="7439" max="7439" width="0" style="176" hidden="1" customWidth="1"/>
    <col min="7440" max="7449" width="9.140625" style="176"/>
    <col min="7450" max="7464" width="0" style="176" hidden="1" customWidth="1"/>
    <col min="7465" max="7680" width="9.140625" style="176"/>
    <col min="7681" max="7681" width="9.140625" style="176" customWidth="1"/>
    <col min="7682" max="7682" width="20.140625" style="176" customWidth="1"/>
    <col min="7683" max="7684" width="10.42578125" style="176" customWidth="1"/>
    <col min="7685" max="7685" width="13.28515625" style="176" customWidth="1"/>
    <col min="7686" max="7686" width="8.5703125" style="176" customWidth="1"/>
    <col min="7687" max="7687" width="7.85546875" style="176" customWidth="1"/>
    <col min="7688" max="7688" width="8.42578125" style="176" customWidth="1"/>
    <col min="7689" max="7689" width="8.7109375" style="176" customWidth="1"/>
    <col min="7690" max="7690" width="8.140625" style="176" customWidth="1"/>
    <col min="7691" max="7691" width="8.5703125" style="176" customWidth="1"/>
    <col min="7692" max="7692" width="10" style="176" customWidth="1"/>
    <col min="7693" max="7693" width="7.42578125" style="176" customWidth="1"/>
    <col min="7694" max="7694" width="9.7109375" style="176" customWidth="1"/>
    <col min="7695" max="7695" width="0" style="176" hidden="1" customWidth="1"/>
    <col min="7696" max="7705" width="9.140625" style="176"/>
    <col min="7706" max="7720" width="0" style="176" hidden="1" customWidth="1"/>
    <col min="7721" max="7936" width="9.140625" style="176"/>
    <col min="7937" max="7937" width="9.140625" style="176" customWidth="1"/>
    <col min="7938" max="7938" width="20.140625" style="176" customWidth="1"/>
    <col min="7939" max="7940" width="10.42578125" style="176" customWidth="1"/>
    <col min="7941" max="7941" width="13.28515625" style="176" customWidth="1"/>
    <col min="7942" max="7942" width="8.5703125" style="176" customWidth="1"/>
    <col min="7943" max="7943" width="7.85546875" style="176" customWidth="1"/>
    <col min="7944" max="7944" width="8.42578125" style="176" customWidth="1"/>
    <col min="7945" max="7945" width="8.7109375" style="176" customWidth="1"/>
    <col min="7946" max="7946" width="8.140625" style="176" customWidth="1"/>
    <col min="7947" max="7947" width="8.5703125" style="176" customWidth="1"/>
    <col min="7948" max="7948" width="10" style="176" customWidth="1"/>
    <col min="7949" max="7949" width="7.42578125" style="176" customWidth="1"/>
    <col min="7950" max="7950" width="9.7109375" style="176" customWidth="1"/>
    <col min="7951" max="7951" width="0" style="176" hidden="1" customWidth="1"/>
    <col min="7952" max="7961" width="9.140625" style="176"/>
    <col min="7962" max="7976" width="0" style="176" hidden="1" customWidth="1"/>
    <col min="7977" max="8192" width="9.140625" style="176"/>
    <col min="8193" max="8193" width="9.140625" style="176" customWidth="1"/>
    <col min="8194" max="8194" width="20.140625" style="176" customWidth="1"/>
    <col min="8195" max="8196" width="10.42578125" style="176" customWidth="1"/>
    <col min="8197" max="8197" width="13.28515625" style="176" customWidth="1"/>
    <col min="8198" max="8198" width="8.5703125" style="176" customWidth="1"/>
    <col min="8199" max="8199" width="7.85546875" style="176" customWidth="1"/>
    <col min="8200" max="8200" width="8.42578125" style="176" customWidth="1"/>
    <col min="8201" max="8201" width="8.7109375" style="176" customWidth="1"/>
    <col min="8202" max="8202" width="8.140625" style="176" customWidth="1"/>
    <col min="8203" max="8203" width="8.5703125" style="176" customWidth="1"/>
    <col min="8204" max="8204" width="10" style="176" customWidth="1"/>
    <col min="8205" max="8205" width="7.42578125" style="176" customWidth="1"/>
    <col min="8206" max="8206" width="9.7109375" style="176" customWidth="1"/>
    <col min="8207" max="8207" width="0" style="176" hidden="1" customWidth="1"/>
    <col min="8208" max="8217" width="9.140625" style="176"/>
    <col min="8218" max="8232" width="0" style="176" hidden="1" customWidth="1"/>
    <col min="8233" max="8448" width="9.140625" style="176"/>
    <col min="8449" max="8449" width="9.140625" style="176" customWidth="1"/>
    <col min="8450" max="8450" width="20.140625" style="176" customWidth="1"/>
    <col min="8451" max="8452" width="10.42578125" style="176" customWidth="1"/>
    <col min="8453" max="8453" width="13.28515625" style="176" customWidth="1"/>
    <col min="8454" max="8454" width="8.5703125" style="176" customWidth="1"/>
    <col min="8455" max="8455" width="7.85546875" style="176" customWidth="1"/>
    <col min="8456" max="8456" width="8.42578125" style="176" customWidth="1"/>
    <col min="8457" max="8457" width="8.7109375" style="176" customWidth="1"/>
    <col min="8458" max="8458" width="8.140625" style="176" customWidth="1"/>
    <col min="8459" max="8459" width="8.5703125" style="176" customWidth="1"/>
    <col min="8460" max="8460" width="10" style="176" customWidth="1"/>
    <col min="8461" max="8461" width="7.42578125" style="176" customWidth="1"/>
    <col min="8462" max="8462" width="9.7109375" style="176" customWidth="1"/>
    <col min="8463" max="8463" width="0" style="176" hidden="1" customWidth="1"/>
    <col min="8464" max="8473" width="9.140625" style="176"/>
    <col min="8474" max="8488" width="0" style="176" hidden="1" customWidth="1"/>
    <col min="8489" max="8704" width="9.140625" style="176"/>
    <col min="8705" max="8705" width="9.140625" style="176" customWidth="1"/>
    <col min="8706" max="8706" width="20.140625" style="176" customWidth="1"/>
    <col min="8707" max="8708" width="10.42578125" style="176" customWidth="1"/>
    <col min="8709" max="8709" width="13.28515625" style="176" customWidth="1"/>
    <col min="8710" max="8710" width="8.5703125" style="176" customWidth="1"/>
    <col min="8711" max="8711" width="7.85546875" style="176" customWidth="1"/>
    <col min="8712" max="8712" width="8.42578125" style="176" customWidth="1"/>
    <col min="8713" max="8713" width="8.7109375" style="176" customWidth="1"/>
    <col min="8714" max="8714" width="8.140625" style="176" customWidth="1"/>
    <col min="8715" max="8715" width="8.5703125" style="176" customWidth="1"/>
    <col min="8716" max="8716" width="10" style="176" customWidth="1"/>
    <col min="8717" max="8717" width="7.42578125" style="176" customWidth="1"/>
    <col min="8718" max="8718" width="9.7109375" style="176" customWidth="1"/>
    <col min="8719" max="8719" width="0" style="176" hidden="1" customWidth="1"/>
    <col min="8720" max="8729" width="9.140625" style="176"/>
    <col min="8730" max="8744" width="0" style="176" hidden="1" customWidth="1"/>
    <col min="8745" max="8960" width="9.140625" style="176"/>
    <col min="8961" max="8961" width="9.140625" style="176" customWidth="1"/>
    <col min="8962" max="8962" width="20.140625" style="176" customWidth="1"/>
    <col min="8963" max="8964" width="10.42578125" style="176" customWidth="1"/>
    <col min="8965" max="8965" width="13.28515625" style="176" customWidth="1"/>
    <col min="8966" max="8966" width="8.5703125" style="176" customWidth="1"/>
    <col min="8967" max="8967" width="7.85546875" style="176" customWidth="1"/>
    <col min="8968" max="8968" width="8.42578125" style="176" customWidth="1"/>
    <col min="8969" max="8969" width="8.7109375" style="176" customWidth="1"/>
    <col min="8970" max="8970" width="8.140625" style="176" customWidth="1"/>
    <col min="8971" max="8971" width="8.5703125" style="176" customWidth="1"/>
    <col min="8972" max="8972" width="10" style="176" customWidth="1"/>
    <col min="8973" max="8973" width="7.42578125" style="176" customWidth="1"/>
    <col min="8974" max="8974" width="9.7109375" style="176" customWidth="1"/>
    <col min="8975" max="8975" width="0" style="176" hidden="1" customWidth="1"/>
    <col min="8976" max="8985" width="9.140625" style="176"/>
    <col min="8986" max="9000" width="0" style="176" hidden="1" customWidth="1"/>
    <col min="9001" max="9216" width="9.140625" style="176"/>
    <col min="9217" max="9217" width="9.140625" style="176" customWidth="1"/>
    <col min="9218" max="9218" width="20.140625" style="176" customWidth="1"/>
    <col min="9219" max="9220" width="10.42578125" style="176" customWidth="1"/>
    <col min="9221" max="9221" width="13.28515625" style="176" customWidth="1"/>
    <col min="9222" max="9222" width="8.5703125" style="176" customWidth="1"/>
    <col min="9223" max="9223" width="7.85546875" style="176" customWidth="1"/>
    <col min="9224" max="9224" width="8.42578125" style="176" customWidth="1"/>
    <col min="9225" max="9225" width="8.7109375" style="176" customWidth="1"/>
    <col min="9226" max="9226" width="8.140625" style="176" customWidth="1"/>
    <col min="9227" max="9227" width="8.5703125" style="176" customWidth="1"/>
    <col min="9228" max="9228" width="10" style="176" customWidth="1"/>
    <col min="9229" max="9229" width="7.42578125" style="176" customWidth="1"/>
    <col min="9230" max="9230" width="9.7109375" style="176" customWidth="1"/>
    <col min="9231" max="9231" width="0" style="176" hidden="1" customWidth="1"/>
    <col min="9232" max="9241" width="9.140625" style="176"/>
    <col min="9242" max="9256" width="0" style="176" hidden="1" customWidth="1"/>
    <col min="9257" max="9472" width="9.140625" style="176"/>
    <col min="9473" max="9473" width="9.140625" style="176" customWidth="1"/>
    <col min="9474" max="9474" width="20.140625" style="176" customWidth="1"/>
    <col min="9475" max="9476" width="10.42578125" style="176" customWidth="1"/>
    <col min="9477" max="9477" width="13.28515625" style="176" customWidth="1"/>
    <col min="9478" max="9478" width="8.5703125" style="176" customWidth="1"/>
    <col min="9479" max="9479" width="7.85546875" style="176" customWidth="1"/>
    <col min="9480" max="9480" width="8.42578125" style="176" customWidth="1"/>
    <col min="9481" max="9481" width="8.7109375" style="176" customWidth="1"/>
    <col min="9482" max="9482" width="8.140625" style="176" customWidth="1"/>
    <col min="9483" max="9483" width="8.5703125" style="176" customWidth="1"/>
    <col min="9484" max="9484" width="10" style="176" customWidth="1"/>
    <col min="9485" max="9485" width="7.42578125" style="176" customWidth="1"/>
    <col min="9486" max="9486" width="9.7109375" style="176" customWidth="1"/>
    <col min="9487" max="9487" width="0" style="176" hidden="1" customWidth="1"/>
    <col min="9488" max="9497" width="9.140625" style="176"/>
    <col min="9498" max="9512" width="0" style="176" hidden="1" customWidth="1"/>
    <col min="9513" max="9728" width="9.140625" style="176"/>
    <col min="9729" max="9729" width="9.140625" style="176" customWidth="1"/>
    <col min="9730" max="9730" width="20.140625" style="176" customWidth="1"/>
    <col min="9731" max="9732" width="10.42578125" style="176" customWidth="1"/>
    <col min="9733" max="9733" width="13.28515625" style="176" customWidth="1"/>
    <col min="9734" max="9734" width="8.5703125" style="176" customWidth="1"/>
    <col min="9735" max="9735" width="7.85546875" style="176" customWidth="1"/>
    <col min="9736" max="9736" width="8.42578125" style="176" customWidth="1"/>
    <col min="9737" max="9737" width="8.7109375" style="176" customWidth="1"/>
    <col min="9738" max="9738" width="8.140625" style="176" customWidth="1"/>
    <col min="9739" max="9739" width="8.5703125" style="176" customWidth="1"/>
    <col min="9740" max="9740" width="10" style="176" customWidth="1"/>
    <col min="9741" max="9741" width="7.42578125" style="176" customWidth="1"/>
    <col min="9742" max="9742" width="9.7109375" style="176" customWidth="1"/>
    <col min="9743" max="9743" width="0" style="176" hidden="1" customWidth="1"/>
    <col min="9744" max="9753" width="9.140625" style="176"/>
    <col min="9754" max="9768" width="0" style="176" hidden="1" customWidth="1"/>
    <col min="9769" max="9984" width="9.140625" style="176"/>
    <col min="9985" max="9985" width="9.140625" style="176" customWidth="1"/>
    <col min="9986" max="9986" width="20.140625" style="176" customWidth="1"/>
    <col min="9987" max="9988" width="10.42578125" style="176" customWidth="1"/>
    <col min="9989" max="9989" width="13.28515625" style="176" customWidth="1"/>
    <col min="9990" max="9990" width="8.5703125" style="176" customWidth="1"/>
    <col min="9991" max="9991" width="7.85546875" style="176" customWidth="1"/>
    <col min="9992" max="9992" width="8.42578125" style="176" customWidth="1"/>
    <col min="9993" max="9993" width="8.7109375" style="176" customWidth="1"/>
    <col min="9994" max="9994" width="8.140625" style="176" customWidth="1"/>
    <col min="9995" max="9995" width="8.5703125" style="176" customWidth="1"/>
    <col min="9996" max="9996" width="10" style="176" customWidth="1"/>
    <col min="9997" max="9997" width="7.42578125" style="176" customWidth="1"/>
    <col min="9998" max="9998" width="9.7109375" style="176" customWidth="1"/>
    <col min="9999" max="9999" width="0" style="176" hidden="1" customWidth="1"/>
    <col min="10000" max="10009" width="9.140625" style="176"/>
    <col min="10010" max="10024" width="0" style="176" hidden="1" customWidth="1"/>
    <col min="10025" max="10240" width="9.140625" style="176"/>
    <col min="10241" max="10241" width="9.140625" style="176" customWidth="1"/>
    <col min="10242" max="10242" width="20.140625" style="176" customWidth="1"/>
    <col min="10243" max="10244" width="10.42578125" style="176" customWidth="1"/>
    <col min="10245" max="10245" width="13.28515625" style="176" customWidth="1"/>
    <col min="10246" max="10246" width="8.5703125" style="176" customWidth="1"/>
    <col min="10247" max="10247" width="7.85546875" style="176" customWidth="1"/>
    <col min="10248" max="10248" width="8.42578125" style="176" customWidth="1"/>
    <col min="10249" max="10249" width="8.7109375" style="176" customWidth="1"/>
    <col min="10250" max="10250" width="8.140625" style="176" customWidth="1"/>
    <col min="10251" max="10251" width="8.5703125" style="176" customWidth="1"/>
    <col min="10252" max="10252" width="10" style="176" customWidth="1"/>
    <col min="10253" max="10253" width="7.42578125" style="176" customWidth="1"/>
    <col min="10254" max="10254" width="9.7109375" style="176" customWidth="1"/>
    <col min="10255" max="10255" width="0" style="176" hidden="1" customWidth="1"/>
    <col min="10256" max="10265" width="9.140625" style="176"/>
    <col min="10266" max="10280" width="0" style="176" hidden="1" customWidth="1"/>
    <col min="10281" max="10496" width="9.140625" style="176"/>
    <col min="10497" max="10497" width="9.140625" style="176" customWidth="1"/>
    <col min="10498" max="10498" width="20.140625" style="176" customWidth="1"/>
    <col min="10499" max="10500" width="10.42578125" style="176" customWidth="1"/>
    <col min="10501" max="10501" width="13.28515625" style="176" customWidth="1"/>
    <col min="10502" max="10502" width="8.5703125" style="176" customWidth="1"/>
    <col min="10503" max="10503" width="7.85546875" style="176" customWidth="1"/>
    <col min="10504" max="10504" width="8.42578125" style="176" customWidth="1"/>
    <col min="10505" max="10505" width="8.7109375" style="176" customWidth="1"/>
    <col min="10506" max="10506" width="8.140625" style="176" customWidth="1"/>
    <col min="10507" max="10507" width="8.5703125" style="176" customWidth="1"/>
    <col min="10508" max="10508" width="10" style="176" customWidth="1"/>
    <col min="10509" max="10509" width="7.42578125" style="176" customWidth="1"/>
    <col min="10510" max="10510" width="9.7109375" style="176" customWidth="1"/>
    <col min="10511" max="10511" width="0" style="176" hidden="1" customWidth="1"/>
    <col min="10512" max="10521" width="9.140625" style="176"/>
    <col min="10522" max="10536" width="0" style="176" hidden="1" customWidth="1"/>
    <col min="10537" max="10752" width="9.140625" style="176"/>
    <col min="10753" max="10753" width="9.140625" style="176" customWidth="1"/>
    <col min="10754" max="10754" width="20.140625" style="176" customWidth="1"/>
    <col min="10755" max="10756" width="10.42578125" style="176" customWidth="1"/>
    <col min="10757" max="10757" width="13.28515625" style="176" customWidth="1"/>
    <col min="10758" max="10758" width="8.5703125" style="176" customWidth="1"/>
    <col min="10759" max="10759" width="7.85546875" style="176" customWidth="1"/>
    <col min="10760" max="10760" width="8.42578125" style="176" customWidth="1"/>
    <col min="10761" max="10761" width="8.7109375" style="176" customWidth="1"/>
    <col min="10762" max="10762" width="8.140625" style="176" customWidth="1"/>
    <col min="10763" max="10763" width="8.5703125" style="176" customWidth="1"/>
    <col min="10764" max="10764" width="10" style="176" customWidth="1"/>
    <col min="10765" max="10765" width="7.42578125" style="176" customWidth="1"/>
    <col min="10766" max="10766" width="9.7109375" style="176" customWidth="1"/>
    <col min="10767" max="10767" width="0" style="176" hidden="1" customWidth="1"/>
    <col min="10768" max="10777" width="9.140625" style="176"/>
    <col min="10778" max="10792" width="0" style="176" hidden="1" customWidth="1"/>
    <col min="10793" max="11008" width="9.140625" style="176"/>
    <col min="11009" max="11009" width="9.140625" style="176" customWidth="1"/>
    <col min="11010" max="11010" width="20.140625" style="176" customWidth="1"/>
    <col min="11011" max="11012" width="10.42578125" style="176" customWidth="1"/>
    <col min="11013" max="11013" width="13.28515625" style="176" customWidth="1"/>
    <col min="11014" max="11014" width="8.5703125" style="176" customWidth="1"/>
    <col min="11015" max="11015" width="7.85546875" style="176" customWidth="1"/>
    <col min="11016" max="11016" width="8.42578125" style="176" customWidth="1"/>
    <col min="11017" max="11017" width="8.7109375" style="176" customWidth="1"/>
    <col min="11018" max="11018" width="8.140625" style="176" customWidth="1"/>
    <col min="11019" max="11019" width="8.5703125" style="176" customWidth="1"/>
    <col min="11020" max="11020" width="10" style="176" customWidth="1"/>
    <col min="11021" max="11021" width="7.42578125" style="176" customWidth="1"/>
    <col min="11022" max="11022" width="9.7109375" style="176" customWidth="1"/>
    <col min="11023" max="11023" width="0" style="176" hidden="1" customWidth="1"/>
    <col min="11024" max="11033" width="9.140625" style="176"/>
    <col min="11034" max="11048" width="0" style="176" hidden="1" customWidth="1"/>
    <col min="11049" max="11264" width="9.140625" style="176"/>
    <col min="11265" max="11265" width="9.140625" style="176" customWidth="1"/>
    <col min="11266" max="11266" width="20.140625" style="176" customWidth="1"/>
    <col min="11267" max="11268" width="10.42578125" style="176" customWidth="1"/>
    <col min="11269" max="11269" width="13.28515625" style="176" customWidth="1"/>
    <col min="11270" max="11270" width="8.5703125" style="176" customWidth="1"/>
    <col min="11271" max="11271" width="7.85546875" style="176" customWidth="1"/>
    <col min="11272" max="11272" width="8.42578125" style="176" customWidth="1"/>
    <col min="11273" max="11273" width="8.7109375" style="176" customWidth="1"/>
    <col min="11274" max="11274" width="8.140625" style="176" customWidth="1"/>
    <col min="11275" max="11275" width="8.5703125" style="176" customWidth="1"/>
    <col min="11276" max="11276" width="10" style="176" customWidth="1"/>
    <col min="11277" max="11277" width="7.42578125" style="176" customWidth="1"/>
    <col min="11278" max="11278" width="9.7109375" style="176" customWidth="1"/>
    <col min="11279" max="11279" width="0" style="176" hidden="1" customWidth="1"/>
    <col min="11280" max="11289" width="9.140625" style="176"/>
    <col min="11290" max="11304" width="0" style="176" hidden="1" customWidth="1"/>
    <col min="11305" max="11520" width="9.140625" style="176"/>
    <col min="11521" max="11521" width="9.140625" style="176" customWidth="1"/>
    <col min="11522" max="11522" width="20.140625" style="176" customWidth="1"/>
    <col min="11523" max="11524" width="10.42578125" style="176" customWidth="1"/>
    <col min="11525" max="11525" width="13.28515625" style="176" customWidth="1"/>
    <col min="11526" max="11526" width="8.5703125" style="176" customWidth="1"/>
    <col min="11527" max="11527" width="7.85546875" style="176" customWidth="1"/>
    <col min="11528" max="11528" width="8.42578125" style="176" customWidth="1"/>
    <col min="11529" max="11529" width="8.7109375" style="176" customWidth="1"/>
    <col min="11530" max="11530" width="8.140625" style="176" customWidth="1"/>
    <col min="11531" max="11531" width="8.5703125" style="176" customWidth="1"/>
    <col min="11532" max="11532" width="10" style="176" customWidth="1"/>
    <col min="11533" max="11533" width="7.42578125" style="176" customWidth="1"/>
    <col min="11534" max="11534" width="9.7109375" style="176" customWidth="1"/>
    <col min="11535" max="11535" width="0" style="176" hidden="1" customWidth="1"/>
    <col min="11536" max="11545" width="9.140625" style="176"/>
    <col min="11546" max="11560" width="0" style="176" hidden="1" customWidth="1"/>
    <col min="11561" max="11776" width="9.140625" style="176"/>
    <col min="11777" max="11777" width="9.140625" style="176" customWidth="1"/>
    <col min="11778" max="11778" width="20.140625" style="176" customWidth="1"/>
    <col min="11779" max="11780" width="10.42578125" style="176" customWidth="1"/>
    <col min="11781" max="11781" width="13.28515625" style="176" customWidth="1"/>
    <col min="11782" max="11782" width="8.5703125" style="176" customWidth="1"/>
    <col min="11783" max="11783" width="7.85546875" style="176" customWidth="1"/>
    <col min="11784" max="11784" width="8.42578125" style="176" customWidth="1"/>
    <col min="11785" max="11785" width="8.7109375" style="176" customWidth="1"/>
    <col min="11786" max="11786" width="8.140625" style="176" customWidth="1"/>
    <col min="11787" max="11787" width="8.5703125" style="176" customWidth="1"/>
    <col min="11788" max="11788" width="10" style="176" customWidth="1"/>
    <col min="11789" max="11789" width="7.42578125" style="176" customWidth="1"/>
    <col min="11790" max="11790" width="9.7109375" style="176" customWidth="1"/>
    <col min="11791" max="11791" width="0" style="176" hidden="1" customWidth="1"/>
    <col min="11792" max="11801" width="9.140625" style="176"/>
    <col min="11802" max="11816" width="0" style="176" hidden="1" customWidth="1"/>
    <col min="11817" max="12032" width="9.140625" style="176"/>
    <col min="12033" max="12033" width="9.140625" style="176" customWidth="1"/>
    <col min="12034" max="12034" width="20.140625" style="176" customWidth="1"/>
    <col min="12035" max="12036" width="10.42578125" style="176" customWidth="1"/>
    <col min="12037" max="12037" width="13.28515625" style="176" customWidth="1"/>
    <col min="12038" max="12038" width="8.5703125" style="176" customWidth="1"/>
    <col min="12039" max="12039" width="7.85546875" style="176" customWidth="1"/>
    <col min="12040" max="12040" width="8.42578125" style="176" customWidth="1"/>
    <col min="12041" max="12041" width="8.7109375" style="176" customWidth="1"/>
    <col min="12042" max="12042" width="8.140625" style="176" customWidth="1"/>
    <col min="12043" max="12043" width="8.5703125" style="176" customWidth="1"/>
    <col min="12044" max="12044" width="10" style="176" customWidth="1"/>
    <col min="12045" max="12045" width="7.42578125" style="176" customWidth="1"/>
    <col min="12046" max="12046" width="9.7109375" style="176" customWidth="1"/>
    <col min="12047" max="12047" width="0" style="176" hidden="1" customWidth="1"/>
    <col min="12048" max="12057" width="9.140625" style="176"/>
    <col min="12058" max="12072" width="0" style="176" hidden="1" customWidth="1"/>
    <col min="12073" max="12288" width="9.140625" style="176"/>
    <col min="12289" max="12289" width="9.140625" style="176" customWidth="1"/>
    <col min="12290" max="12290" width="20.140625" style="176" customWidth="1"/>
    <col min="12291" max="12292" width="10.42578125" style="176" customWidth="1"/>
    <col min="12293" max="12293" width="13.28515625" style="176" customWidth="1"/>
    <col min="12294" max="12294" width="8.5703125" style="176" customWidth="1"/>
    <col min="12295" max="12295" width="7.85546875" style="176" customWidth="1"/>
    <col min="12296" max="12296" width="8.42578125" style="176" customWidth="1"/>
    <col min="12297" max="12297" width="8.7109375" style="176" customWidth="1"/>
    <col min="12298" max="12298" width="8.140625" style="176" customWidth="1"/>
    <col min="12299" max="12299" width="8.5703125" style="176" customWidth="1"/>
    <col min="12300" max="12300" width="10" style="176" customWidth="1"/>
    <col min="12301" max="12301" width="7.42578125" style="176" customWidth="1"/>
    <col min="12302" max="12302" width="9.7109375" style="176" customWidth="1"/>
    <col min="12303" max="12303" width="0" style="176" hidden="1" customWidth="1"/>
    <col min="12304" max="12313" width="9.140625" style="176"/>
    <col min="12314" max="12328" width="0" style="176" hidden="1" customWidth="1"/>
    <col min="12329" max="12544" width="9.140625" style="176"/>
    <col min="12545" max="12545" width="9.140625" style="176" customWidth="1"/>
    <col min="12546" max="12546" width="20.140625" style="176" customWidth="1"/>
    <col min="12547" max="12548" width="10.42578125" style="176" customWidth="1"/>
    <col min="12549" max="12549" width="13.28515625" style="176" customWidth="1"/>
    <col min="12550" max="12550" width="8.5703125" style="176" customWidth="1"/>
    <col min="12551" max="12551" width="7.85546875" style="176" customWidth="1"/>
    <col min="12552" max="12552" width="8.42578125" style="176" customWidth="1"/>
    <col min="12553" max="12553" width="8.7109375" style="176" customWidth="1"/>
    <col min="12554" max="12554" width="8.140625" style="176" customWidth="1"/>
    <col min="12555" max="12555" width="8.5703125" style="176" customWidth="1"/>
    <col min="12556" max="12556" width="10" style="176" customWidth="1"/>
    <col min="12557" max="12557" width="7.42578125" style="176" customWidth="1"/>
    <col min="12558" max="12558" width="9.7109375" style="176" customWidth="1"/>
    <col min="12559" max="12559" width="0" style="176" hidden="1" customWidth="1"/>
    <col min="12560" max="12569" width="9.140625" style="176"/>
    <col min="12570" max="12584" width="0" style="176" hidden="1" customWidth="1"/>
    <col min="12585" max="12800" width="9.140625" style="176"/>
    <col min="12801" max="12801" width="9.140625" style="176" customWidth="1"/>
    <col min="12802" max="12802" width="20.140625" style="176" customWidth="1"/>
    <col min="12803" max="12804" width="10.42578125" style="176" customWidth="1"/>
    <col min="12805" max="12805" width="13.28515625" style="176" customWidth="1"/>
    <col min="12806" max="12806" width="8.5703125" style="176" customWidth="1"/>
    <col min="12807" max="12807" width="7.85546875" style="176" customWidth="1"/>
    <col min="12808" max="12808" width="8.42578125" style="176" customWidth="1"/>
    <col min="12809" max="12809" width="8.7109375" style="176" customWidth="1"/>
    <col min="12810" max="12810" width="8.140625" style="176" customWidth="1"/>
    <col min="12811" max="12811" width="8.5703125" style="176" customWidth="1"/>
    <col min="12812" max="12812" width="10" style="176" customWidth="1"/>
    <col min="12813" max="12813" width="7.42578125" style="176" customWidth="1"/>
    <col min="12814" max="12814" width="9.7109375" style="176" customWidth="1"/>
    <col min="12815" max="12815" width="0" style="176" hidden="1" customWidth="1"/>
    <col min="12816" max="12825" width="9.140625" style="176"/>
    <col min="12826" max="12840" width="0" style="176" hidden="1" customWidth="1"/>
    <col min="12841" max="13056" width="9.140625" style="176"/>
    <col min="13057" max="13057" width="9.140625" style="176" customWidth="1"/>
    <col min="13058" max="13058" width="20.140625" style="176" customWidth="1"/>
    <col min="13059" max="13060" width="10.42578125" style="176" customWidth="1"/>
    <col min="13061" max="13061" width="13.28515625" style="176" customWidth="1"/>
    <col min="13062" max="13062" width="8.5703125" style="176" customWidth="1"/>
    <col min="13063" max="13063" width="7.85546875" style="176" customWidth="1"/>
    <col min="13064" max="13064" width="8.42578125" style="176" customWidth="1"/>
    <col min="13065" max="13065" width="8.7109375" style="176" customWidth="1"/>
    <col min="13066" max="13066" width="8.140625" style="176" customWidth="1"/>
    <col min="13067" max="13067" width="8.5703125" style="176" customWidth="1"/>
    <col min="13068" max="13068" width="10" style="176" customWidth="1"/>
    <col min="13069" max="13069" width="7.42578125" style="176" customWidth="1"/>
    <col min="13070" max="13070" width="9.7109375" style="176" customWidth="1"/>
    <col min="13071" max="13071" width="0" style="176" hidden="1" customWidth="1"/>
    <col min="13072" max="13081" width="9.140625" style="176"/>
    <col min="13082" max="13096" width="0" style="176" hidden="1" customWidth="1"/>
    <col min="13097" max="13312" width="9.140625" style="176"/>
    <col min="13313" max="13313" width="9.140625" style="176" customWidth="1"/>
    <col min="13314" max="13314" width="20.140625" style="176" customWidth="1"/>
    <col min="13315" max="13316" width="10.42578125" style="176" customWidth="1"/>
    <col min="13317" max="13317" width="13.28515625" style="176" customWidth="1"/>
    <col min="13318" max="13318" width="8.5703125" style="176" customWidth="1"/>
    <col min="13319" max="13319" width="7.85546875" style="176" customWidth="1"/>
    <col min="13320" max="13320" width="8.42578125" style="176" customWidth="1"/>
    <col min="13321" max="13321" width="8.7109375" style="176" customWidth="1"/>
    <col min="13322" max="13322" width="8.140625" style="176" customWidth="1"/>
    <col min="13323" max="13323" width="8.5703125" style="176" customWidth="1"/>
    <col min="13324" max="13324" width="10" style="176" customWidth="1"/>
    <col min="13325" max="13325" width="7.42578125" style="176" customWidth="1"/>
    <col min="13326" max="13326" width="9.7109375" style="176" customWidth="1"/>
    <col min="13327" max="13327" width="0" style="176" hidden="1" customWidth="1"/>
    <col min="13328" max="13337" width="9.140625" style="176"/>
    <col min="13338" max="13352" width="0" style="176" hidden="1" customWidth="1"/>
    <col min="13353" max="13568" width="9.140625" style="176"/>
    <col min="13569" max="13569" width="9.140625" style="176" customWidth="1"/>
    <col min="13570" max="13570" width="20.140625" style="176" customWidth="1"/>
    <col min="13571" max="13572" width="10.42578125" style="176" customWidth="1"/>
    <col min="13573" max="13573" width="13.28515625" style="176" customWidth="1"/>
    <col min="13574" max="13574" width="8.5703125" style="176" customWidth="1"/>
    <col min="13575" max="13575" width="7.85546875" style="176" customWidth="1"/>
    <col min="13576" max="13576" width="8.42578125" style="176" customWidth="1"/>
    <col min="13577" max="13577" width="8.7109375" style="176" customWidth="1"/>
    <col min="13578" max="13578" width="8.140625" style="176" customWidth="1"/>
    <col min="13579" max="13579" width="8.5703125" style="176" customWidth="1"/>
    <col min="13580" max="13580" width="10" style="176" customWidth="1"/>
    <col min="13581" max="13581" width="7.42578125" style="176" customWidth="1"/>
    <col min="13582" max="13582" width="9.7109375" style="176" customWidth="1"/>
    <col min="13583" max="13583" width="0" style="176" hidden="1" customWidth="1"/>
    <col min="13584" max="13593" width="9.140625" style="176"/>
    <col min="13594" max="13608" width="0" style="176" hidden="1" customWidth="1"/>
    <col min="13609" max="13824" width="9.140625" style="176"/>
    <col min="13825" max="13825" width="9.140625" style="176" customWidth="1"/>
    <col min="13826" max="13826" width="20.140625" style="176" customWidth="1"/>
    <col min="13827" max="13828" width="10.42578125" style="176" customWidth="1"/>
    <col min="13829" max="13829" width="13.28515625" style="176" customWidth="1"/>
    <col min="13830" max="13830" width="8.5703125" style="176" customWidth="1"/>
    <col min="13831" max="13831" width="7.85546875" style="176" customWidth="1"/>
    <col min="13832" max="13832" width="8.42578125" style="176" customWidth="1"/>
    <col min="13833" max="13833" width="8.7109375" style="176" customWidth="1"/>
    <col min="13834" max="13834" width="8.140625" style="176" customWidth="1"/>
    <col min="13835" max="13835" width="8.5703125" style="176" customWidth="1"/>
    <col min="13836" max="13836" width="10" style="176" customWidth="1"/>
    <col min="13837" max="13837" width="7.42578125" style="176" customWidth="1"/>
    <col min="13838" max="13838" width="9.7109375" style="176" customWidth="1"/>
    <col min="13839" max="13839" width="0" style="176" hidden="1" customWidth="1"/>
    <col min="13840" max="13849" width="9.140625" style="176"/>
    <col min="13850" max="13864" width="0" style="176" hidden="1" customWidth="1"/>
    <col min="13865" max="14080" width="9.140625" style="176"/>
    <col min="14081" max="14081" width="9.140625" style="176" customWidth="1"/>
    <col min="14082" max="14082" width="20.140625" style="176" customWidth="1"/>
    <col min="14083" max="14084" width="10.42578125" style="176" customWidth="1"/>
    <col min="14085" max="14085" width="13.28515625" style="176" customWidth="1"/>
    <col min="14086" max="14086" width="8.5703125" style="176" customWidth="1"/>
    <col min="14087" max="14087" width="7.85546875" style="176" customWidth="1"/>
    <col min="14088" max="14088" width="8.42578125" style="176" customWidth="1"/>
    <col min="14089" max="14089" width="8.7109375" style="176" customWidth="1"/>
    <col min="14090" max="14090" width="8.140625" style="176" customWidth="1"/>
    <col min="14091" max="14091" width="8.5703125" style="176" customWidth="1"/>
    <col min="14092" max="14092" width="10" style="176" customWidth="1"/>
    <col min="14093" max="14093" width="7.42578125" style="176" customWidth="1"/>
    <col min="14094" max="14094" width="9.7109375" style="176" customWidth="1"/>
    <col min="14095" max="14095" width="0" style="176" hidden="1" customWidth="1"/>
    <col min="14096" max="14105" width="9.140625" style="176"/>
    <col min="14106" max="14120" width="0" style="176" hidden="1" customWidth="1"/>
    <col min="14121" max="14336" width="9.140625" style="176"/>
    <col min="14337" max="14337" width="9.140625" style="176" customWidth="1"/>
    <col min="14338" max="14338" width="20.140625" style="176" customWidth="1"/>
    <col min="14339" max="14340" width="10.42578125" style="176" customWidth="1"/>
    <col min="14341" max="14341" width="13.28515625" style="176" customWidth="1"/>
    <col min="14342" max="14342" width="8.5703125" style="176" customWidth="1"/>
    <col min="14343" max="14343" width="7.85546875" style="176" customWidth="1"/>
    <col min="14344" max="14344" width="8.42578125" style="176" customWidth="1"/>
    <col min="14345" max="14345" width="8.7109375" style="176" customWidth="1"/>
    <col min="14346" max="14346" width="8.140625" style="176" customWidth="1"/>
    <col min="14347" max="14347" width="8.5703125" style="176" customWidth="1"/>
    <col min="14348" max="14348" width="10" style="176" customWidth="1"/>
    <col min="14349" max="14349" width="7.42578125" style="176" customWidth="1"/>
    <col min="14350" max="14350" width="9.7109375" style="176" customWidth="1"/>
    <col min="14351" max="14351" width="0" style="176" hidden="1" customWidth="1"/>
    <col min="14352" max="14361" width="9.140625" style="176"/>
    <col min="14362" max="14376" width="0" style="176" hidden="1" customWidth="1"/>
    <col min="14377" max="14592" width="9.140625" style="176"/>
    <col min="14593" max="14593" width="9.140625" style="176" customWidth="1"/>
    <col min="14594" max="14594" width="20.140625" style="176" customWidth="1"/>
    <col min="14595" max="14596" width="10.42578125" style="176" customWidth="1"/>
    <col min="14597" max="14597" width="13.28515625" style="176" customWidth="1"/>
    <col min="14598" max="14598" width="8.5703125" style="176" customWidth="1"/>
    <col min="14599" max="14599" width="7.85546875" style="176" customWidth="1"/>
    <col min="14600" max="14600" width="8.42578125" style="176" customWidth="1"/>
    <col min="14601" max="14601" width="8.7109375" style="176" customWidth="1"/>
    <col min="14602" max="14602" width="8.140625" style="176" customWidth="1"/>
    <col min="14603" max="14603" width="8.5703125" style="176" customWidth="1"/>
    <col min="14604" max="14604" width="10" style="176" customWidth="1"/>
    <col min="14605" max="14605" width="7.42578125" style="176" customWidth="1"/>
    <col min="14606" max="14606" width="9.7109375" style="176" customWidth="1"/>
    <col min="14607" max="14607" width="0" style="176" hidden="1" customWidth="1"/>
    <col min="14608" max="14617" width="9.140625" style="176"/>
    <col min="14618" max="14632" width="0" style="176" hidden="1" customWidth="1"/>
    <col min="14633" max="14848" width="9.140625" style="176"/>
    <col min="14849" max="14849" width="9.140625" style="176" customWidth="1"/>
    <col min="14850" max="14850" width="20.140625" style="176" customWidth="1"/>
    <col min="14851" max="14852" width="10.42578125" style="176" customWidth="1"/>
    <col min="14853" max="14853" width="13.28515625" style="176" customWidth="1"/>
    <col min="14854" max="14854" width="8.5703125" style="176" customWidth="1"/>
    <col min="14855" max="14855" width="7.85546875" style="176" customWidth="1"/>
    <col min="14856" max="14856" width="8.42578125" style="176" customWidth="1"/>
    <col min="14857" max="14857" width="8.7109375" style="176" customWidth="1"/>
    <col min="14858" max="14858" width="8.140625" style="176" customWidth="1"/>
    <col min="14859" max="14859" width="8.5703125" style="176" customWidth="1"/>
    <col min="14860" max="14860" width="10" style="176" customWidth="1"/>
    <col min="14861" max="14861" width="7.42578125" style="176" customWidth="1"/>
    <col min="14862" max="14862" width="9.7109375" style="176" customWidth="1"/>
    <col min="14863" max="14863" width="0" style="176" hidden="1" customWidth="1"/>
    <col min="14864" max="14873" width="9.140625" style="176"/>
    <col min="14874" max="14888" width="0" style="176" hidden="1" customWidth="1"/>
    <col min="14889" max="15104" width="9.140625" style="176"/>
    <col min="15105" max="15105" width="9.140625" style="176" customWidth="1"/>
    <col min="15106" max="15106" width="20.140625" style="176" customWidth="1"/>
    <col min="15107" max="15108" width="10.42578125" style="176" customWidth="1"/>
    <col min="15109" max="15109" width="13.28515625" style="176" customWidth="1"/>
    <col min="15110" max="15110" width="8.5703125" style="176" customWidth="1"/>
    <col min="15111" max="15111" width="7.85546875" style="176" customWidth="1"/>
    <col min="15112" max="15112" width="8.42578125" style="176" customWidth="1"/>
    <col min="15113" max="15113" width="8.7109375" style="176" customWidth="1"/>
    <col min="15114" max="15114" width="8.140625" style="176" customWidth="1"/>
    <col min="15115" max="15115" width="8.5703125" style="176" customWidth="1"/>
    <col min="15116" max="15116" width="10" style="176" customWidth="1"/>
    <col min="15117" max="15117" width="7.42578125" style="176" customWidth="1"/>
    <col min="15118" max="15118" width="9.7109375" style="176" customWidth="1"/>
    <col min="15119" max="15119" width="0" style="176" hidden="1" customWidth="1"/>
    <col min="15120" max="15129" width="9.140625" style="176"/>
    <col min="15130" max="15144" width="0" style="176" hidden="1" customWidth="1"/>
    <col min="15145" max="15360" width="9.140625" style="176"/>
    <col min="15361" max="15361" width="9.140625" style="176" customWidth="1"/>
    <col min="15362" max="15362" width="20.140625" style="176" customWidth="1"/>
    <col min="15363" max="15364" width="10.42578125" style="176" customWidth="1"/>
    <col min="15365" max="15365" width="13.28515625" style="176" customWidth="1"/>
    <col min="15366" max="15366" width="8.5703125" style="176" customWidth="1"/>
    <col min="15367" max="15367" width="7.85546875" style="176" customWidth="1"/>
    <col min="15368" max="15368" width="8.42578125" style="176" customWidth="1"/>
    <col min="15369" max="15369" width="8.7109375" style="176" customWidth="1"/>
    <col min="15370" max="15370" width="8.140625" style="176" customWidth="1"/>
    <col min="15371" max="15371" width="8.5703125" style="176" customWidth="1"/>
    <col min="15372" max="15372" width="10" style="176" customWidth="1"/>
    <col min="15373" max="15373" width="7.42578125" style="176" customWidth="1"/>
    <col min="15374" max="15374" width="9.7109375" style="176" customWidth="1"/>
    <col min="15375" max="15375" width="0" style="176" hidden="1" customWidth="1"/>
    <col min="15376" max="15385" width="9.140625" style="176"/>
    <col min="15386" max="15400" width="0" style="176" hidden="1" customWidth="1"/>
    <col min="15401" max="15616" width="9.140625" style="176"/>
    <col min="15617" max="15617" width="9.140625" style="176" customWidth="1"/>
    <col min="15618" max="15618" width="20.140625" style="176" customWidth="1"/>
    <col min="15619" max="15620" width="10.42578125" style="176" customWidth="1"/>
    <col min="15621" max="15621" width="13.28515625" style="176" customWidth="1"/>
    <col min="15622" max="15622" width="8.5703125" style="176" customWidth="1"/>
    <col min="15623" max="15623" width="7.85546875" style="176" customWidth="1"/>
    <col min="15624" max="15624" width="8.42578125" style="176" customWidth="1"/>
    <col min="15625" max="15625" width="8.7109375" style="176" customWidth="1"/>
    <col min="15626" max="15626" width="8.140625" style="176" customWidth="1"/>
    <col min="15627" max="15627" width="8.5703125" style="176" customWidth="1"/>
    <col min="15628" max="15628" width="10" style="176" customWidth="1"/>
    <col min="15629" max="15629" width="7.42578125" style="176" customWidth="1"/>
    <col min="15630" max="15630" width="9.7109375" style="176" customWidth="1"/>
    <col min="15631" max="15631" width="0" style="176" hidden="1" customWidth="1"/>
    <col min="15632" max="15641" width="9.140625" style="176"/>
    <col min="15642" max="15656" width="0" style="176" hidden="1" customWidth="1"/>
    <col min="15657" max="15872" width="9.140625" style="176"/>
    <col min="15873" max="15873" width="9.140625" style="176" customWidth="1"/>
    <col min="15874" max="15874" width="20.140625" style="176" customWidth="1"/>
    <col min="15875" max="15876" width="10.42578125" style="176" customWidth="1"/>
    <col min="15877" max="15877" width="13.28515625" style="176" customWidth="1"/>
    <col min="15878" max="15878" width="8.5703125" style="176" customWidth="1"/>
    <col min="15879" max="15879" width="7.85546875" style="176" customWidth="1"/>
    <col min="15880" max="15880" width="8.42578125" style="176" customWidth="1"/>
    <col min="15881" max="15881" width="8.7109375" style="176" customWidth="1"/>
    <col min="15882" max="15882" width="8.140625" style="176" customWidth="1"/>
    <col min="15883" max="15883" width="8.5703125" style="176" customWidth="1"/>
    <col min="15884" max="15884" width="10" style="176" customWidth="1"/>
    <col min="15885" max="15885" width="7.42578125" style="176" customWidth="1"/>
    <col min="15886" max="15886" width="9.7109375" style="176" customWidth="1"/>
    <col min="15887" max="15887" width="0" style="176" hidden="1" customWidth="1"/>
    <col min="15888" max="15897" width="9.140625" style="176"/>
    <col min="15898" max="15912" width="0" style="176" hidden="1" customWidth="1"/>
    <col min="15913" max="16128" width="9.140625" style="176"/>
    <col min="16129" max="16129" width="9.140625" style="176" customWidth="1"/>
    <col min="16130" max="16130" width="20.140625" style="176" customWidth="1"/>
    <col min="16131" max="16132" width="10.42578125" style="176" customWidth="1"/>
    <col min="16133" max="16133" width="13.28515625" style="176" customWidth="1"/>
    <col min="16134" max="16134" width="8.5703125" style="176" customWidth="1"/>
    <col min="16135" max="16135" width="7.85546875" style="176" customWidth="1"/>
    <col min="16136" max="16136" width="8.42578125" style="176" customWidth="1"/>
    <col min="16137" max="16137" width="8.7109375" style="176" customWidth="1"/>
    <col min="16138" max="16138" width="8.140625" style="176" customWidth="1"/>
    <col min="16139" max="16139" width="8.5703125" style="176" customWidth="1"/>
    <col min="16140" max="16140" width="10" style="176" customWidth="1"/>
    <col min="16141" max="16141" width="7.42578125" style="176" customWidth="1"/>
    <col min="16142" max="16142" width="9.7109375" style="176" customWidth="1"/>
    <col min="16143" max="16143" width="0" style="176" hidden="1" customWidth="1"/>
    <col min="16144" max="16153" width="9.140625" style="176"/>
    <col min="16154" max="16168" width="0" style="176" hidden="1" customWidth="1"/>
    <col min="16169" max="16384" width="9.140625" style="176"/>
  </cols>
  <sheetData>
    <row r="1" spans="1:40" ht="11.25" x14ac:dyDescent="0.2">
      <c r="A1" s="176"/>
      <c r="N1" s="177" t="s">
        <v>58</v>
      </c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0" ht="11.25" x14ac:dyDescent="0.2">
      <c r="A2" s="176"/>
      <c r="N2" s="177" t="s">
        <v>59</v>
      </c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</row>
    <row r="3" spans="1:40" ht="8.25" customHeight="1" x14ac:dyDescent="0.2">
      <c r="A3" s="176"/>
      <c r="N3" s="177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</row>
    <row r="4" spans="1:40" ht="14.25" customHeight="1" x14ac:dyDescent="0.2">
      <c r="A4" s="520" t="s">
        <v>0</v>
      </c>
      <c r="B4" s="520"/>
      <c r="C4" s="520"/>
      <c r="D4" s="178"/>
      <c r="J4" s="547"/>
      <c r="K4" s="547"/>
      <c r="L4" s="548" t="s">
        <v>60</v>
      </c>
      <c r="M4" s="548"/>
      <c r="N4" s="548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</row>
    <row r="5" spans="1:40" ht="14.25" customHeight="1" x14ac:dyDescent="0.2">
      <c r="A5" s="436"/>
      <c r="B5" s="436"/>
      <c r="C5" s="436"/>
      <c r="D5" s="178"/>
      <c r="J5" s="549" t="s">
        <v>470</v>
      </c>
      <c r="K5" s="549"/>
      <c r="L5" s="549"/>
      <c r="M5" s="549"/>
      <c r="N5" s="549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</row>
    <row r="6" spans="1:40" ht="14.25" customHeight="1" x14ac:dyDescent="0.2">
      <c r="A6" s="436"/>
      <c r="B6" s="436"/>
      <c r="C6" s="436"/>
      <c r="D6" s="178"/>
      <c r="J6" s="550" t="s">
        <v>471</v>
      </c>
      <c r="K6" s="550"/>
      <c r="L6" s="550"/>
      <c r="M6" s="550"/>
      <c r="N6" s="550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</row>
    <row r="7" spans="1:40" ht="12" customHeight="1" x14ac:dyDescent="0.2">
      <c r="A7" s="521"/>
      <c r="B7" s="521"/>
      <c r="C7" s="521"/>
      <c r="D7" s="521"/>
      <c r="E7" s="179"/>
      <c r="J7" s="551" t="s">
        <v>510</v>
      </c>
      <c r="K7" s="551"/>
      <c r="L7" s="551"/>
      <c r="M7" s="551"/>
      <c r="N7" s="551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</row>
    <row r="8" spans="1:40" ht="12.75" x14ac:dyDescent="0.2">
      <c r="A8" s="519"/>
      <c r="B8" s="519"/>
      <c r="C8" s="519"/>
      <c r="D8" s="519"/>
      <c r="J8" s="552"/>
      <c r="K8" s="552"/>
      <c r="L8" s="552"/>
      <c r="M8" s="552"/>
      <c r="N8" s="552"/>
      <c r="Q8" s="176"/>
      <c r="R8" s="176"/>
      <c r="S8" s="176"/>
      <c r="T8" s="176"/>
      <c r="U8" s="176"/>
      <c r="V8" s="176"/>
      <c r="W8" s="176"/>
      <c r="X8" s="176"/>
      <c r="Y8" s="176"/>
      <c r="Z8" s="179" t="s">
        <v>61</v>
      </c>
      <c r="AA8" s="179" t="s">
        <v>61</v>
      </c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1:40" ht="16.5" customHeight="1" x14ac:dyDescent="0.2">
      <c r="A9" s="181" t="s">
        <v>62</v>
      </c>
      <c r="B9" s="182"/>
      <c r="C9" s="182"/>
      <c r="D9" s="182"/>
      <c r="J9" s="553" t="s">
        <v>62</v>
      </c>
      <c r="K9" s="553"/>
      <c r="L9" s="553"/>
      <c r="M9" s="553"/>
      <c r="N9" s="553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</row>
    <row r="10" spans="1:40" ht="15.75" customHeight="1" x14ac:dyDescent="0.2">
      <c r="A10" s="176"/>
      <c r="F10" s="183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</row>
    <row r="11" spans="1:40" ht="56.25" x14ac:dyDescent="0.2">
      <c r="A11" s="184" t="s">
        <v>63</v>
      </c>
      <c r="B11" s="182"/>
      <c r="D11" s="519" t="s">
        <v>64</v>
      </c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9" t="s">
        <v>64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</row>
    <row r="12" spans="1:40" ht="15" customHeight="1" x14ac:dyDescent="0.2">
      <c r="A12" s="185" t="s">
        <v>65</v>
      </c>
      <c r="D12" s="180" t="s">
        <v>66</v>
      </c>
      <c r="E12" s="180"/>
      <c r="F12" s="186"/>
      <c r="G12" s="186"/>
      <c r="H12" s="186"/>
      <c r="I12" s="186"/>
      <c r="J12" s="186"/>
      <c r="K12" s="186"/>
      <c r="L12" s="186"/>
      <c r="M12" s="186"/>
      <c r="N12" s="18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</row>
    <row r="13" spans="1:40" ht="8.25" customHeight="1" x14ac:dyDescent="0.2">
      <c r="A13" s="185"/>
      <c r="F13" s="182"/>
      <c r="G13" s="182"/>
      <c r="H13" s="182"/>
      <c r="I13" s="182"/>
      <c r="J13" s="182"/>
      <c r="K13" s="182"/>
      <c r="L13" s="182"/>
      <c r="M13" s="182"/>
      <c r="N13" s="182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</row>
    <row r="14" spans="1:40" ht="11.25" customHeight="1" x14ac:dyDescent="0.2">
      <c r="A14" s="483" t="s">
        <v>462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9" t="s">
        <v>67</v>
      </c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</row>
    <row r="15" spans="1:40" ht="11.25" x14ac:dyDescent="0.2">
      <c r="A15" s="527" t="s">
        <v>5</v>
      </c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  <c r="M15" s="527"/>
      <c r="N15" s="527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</row>
    <row r="16" spans="1:40" ht="8.25" customHeight="1" x14ac:dyDescent="0.2">
      <c r="A16" s="187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</row>
    <row r="17" spans="1:40" ht="11.25" x14ac:dyDescent="0.2">
      <c r="A17" s="532"/>
      <c r="B17" s="532"/>
      <c r="C17" s="532"/>
      <c r="D17" s="532"/>
      <c r="E17" s="532"/>
      <c r="F17" s="532"/>
      <c r="G17" s="532"/>
      <c r="H17" s="532"/>
      <c r="I17" s="532"/>
      <c r="J17" s="532"/>
      <c r="K17" s="532"/>
      <c r="L17" s="532"/>
      <c r="M17" s="532"/>
      <c r="N17" s="532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9" t="s">
        <v>61</v>
      </c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</row>
    <row r="18" spans="1:40" ht="11.25" x14ac:dyDescent="0.2">
      <c r="A18" s="527" t="s">
        <v>68</v>
      </c>
      <c r="B18" s="527"/>
      <c r="C18" s="527"/>
      <c r="D18" s="527"/>
      <c r="E18" s="527"/>
      <c r="F18" s="527"/>
      <c r="G18" s="527"/>
      <c r="H18" s="527"/>
      <c r="I18" s="527"/>
      <c r="J18" s="527"/>
      <c r="K18" s="527"/>
      <c r="L18" s="527"/>
      <c r="M18" s="527"/>
      <c r="N18" s="527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</row>
    <row r="19" spans="1:40" ht="24" customHeight="1" x14ac:dyDescent="0.25">
      <c r="A19" s="528" t="s">
        <v>467</v>
      </c>
      <c r="B19" s="528"/>
      <c r="C19" s="528"/>
      <c r="D19" s="528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</row>
    <row r="20" spans="1:40" ht="8.25" customHeight="1" x14ac:dyDescent="0.25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</row>
    <row r="21" spans="1:40" ht="24.6" customHeight="1" x14ac:dyDescent="0.2">
      <c r="A21" s="522" t="s">
        <v>468</v>
      </c>
      <c r="B21" s="522"/>
      <c r="C21" s="522"/>
      <c r="D21" s="522"/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9" t="s">
        <v>69</v>
      </c>
      <c r="AF21" s="176"/>
      <c r="AG21" s="176"/>
      <c r="AH21" s="176"/>
      <c r="AI21" s="176"/>
      <c r="AJ21" s="176"/>
      <c r="AK21" s="176"/>
      <c r="AL21" s="176"/>
      <c r="AM21" s="176"/>
      <c r="AN21" s="176"/>
    </row>
    <row r="22" spans="1:40" ht="13.5" customHeight="1" x14ac:dyDescent="0.2">
      <c r="A22" s="527" t="s">
        <v>70</v>
      </c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</row>
    <row r="23" spans="1:40" ht="15" customHeight="1" x14ac:dyDescent="0.2">
      <c r="A23" s="181" t="s">
        <v>71</v>
      </c>
      <c r="B23" s="191" t="s">
        <v>72</v>
      </c>
      <c r="C23" s="176" t="s">
        <v>73</v>
      </c>
      <c r="F23" s="179"/>
      <c r="G23" s="179"/>
      <c r="H23" s="179"/>
      <c r="I23" s="179"/>
      <c r="J23" s="179"/>
      <c r="K23" s="179"/>
      <c r="L23" s="179"/>
      <c r="M23" s="179"/>
      <c r="N23" s="179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</row>
    <row r="24" spans="1:40" ht="18" customHeight="1" x14ac:dyDescent="0.2">
      <c r="A24" s="181" t="s">
        <v>74</v>
      </c>
      <c r="B24" s="522"/>
      <c r="C24" s="522"/>
      <c r="D24" s="522"/>
      <c r="E24" s="522"/>
      <c r="F24" s="522"/>
      <c r="G24" s="179"/>
      <c r="H24" s="179"/>
      <c r="I24" s="179"/>
      <c r="J24" s="179"/>
      <c r="K24" s="179"/>
      <c r="L24" s="179"/>
      <c r="M24" s="179"/>
      <c r="N24" s="179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</row>
    <row r="25" spans="1:40" ht="11.25" x14ac:dyDescent="0.2">
      <c r="A25" s="176"/>
      <c r="B25" s="523" t="s">
        <v>75</v>
      </c>
      <c r="C25" s="523"/>
      <c r="D25" s="523"/>
      <c r="E25" s="523"/>
      <c r="F25" s="523"/>
      <c r="G25" s="192"/>
      <c r="H25" s="192"/>
      <c r="I25" s="192"/>
      <c r="J25" s="192"/>
      <c r="K25" s="192"/>
      <c r="L25" s="192"/>
      <c r="M25" s="193"/>
      <c r="N25" s="192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</row>
    <row r="26" spans="1:40" ht="9.75" customHeight="1" x14ac:dyDescent="0.2">
      <c r="A26" s="176"/>
      <c r="D26" s="194"/>
      <c r="E26" s="194"/>
      <c r="F26" s="194"/>
      <c r="G26" s="194"/>
      <c r="H26" s="194"/>
      <c r="I26" s="194"/>
      <c r="J26" s="194"/>
      <c r="K26" s="194"/>
      <c r="L26" s="194"/>
      <c r="M26" s="192"/>
      <c r="N26" s="192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</row>
    <row r="27" spans="1:40" ht="11.25" x14ac:dyDescent="0.2">
      <c r="A27" s="195" t="s">
        <v>76</v>
      </c>
      <c r="D27" s="180" t="s">
        <v>324</v>
      </c>
      <c r="F27" s="196"/>
      <c r="G27" s="196"/>
      <c r="H27" s="196"/>
      <c r="I27" s="196"/>
      <c r="J27" s="196"/>
      <c r="K27" s="196"/>
      <c r="L27" s="196"/>
      <c r="M27" s="196"/>
      <c r="N27" s="19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</row>
    <row r="28" spans="1:40" ht="9.75" customHeight="1" x14ac:dyDescent="0.2">
      <c r="A28" s="17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</row>
    <row r="29" spans="1:40" ht="12.75" customHeight="1" x14ac:dyDescent="0.2">
      <c r="A29" s="195" t="s">
        <v>77</v>
      </c>
      <c r="C29" s="197">
        <v>1.31</v>
      </c>
      <c r="D29" s="198" t="s">
        <v>446</v>
      </c>
      <c r="E29" s="199" t="s">
        <v>78</v>
      </c>
      <c r="L29" s="200"/>
      <c r="M29" s="200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</row>
    <row r="30" spans="1:40" ht="12.75" customHeight="1" x14ac:dyDescent="0.2">
      <c r="A30" s="176"/>
      <c r="B30" s="176" t="s">
        <v>79</v>
      </c>
      <c r="C30" s="201"/>
      <c r="D30" s="202"/>
      <c r="E30" s="199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</row>
    <row r="31" spans="1:40" ht="12.75" customHeight="1" x14ac:dyDescent="0.2">
      <c r="A31" s="176"/>
      <c r="B31" s="176" t="s">
        <v>27</v>
      </c>
      <c r="C31" s="197">
        <v>0</v>
      </c>
      <c r="D31" s="198" t="s">
        <v>83</v>
      </c>
      <c r="E31" s="199" t="s">
        <v>78</v>
      </c>
      <c r="G31" s="176" t="s">
        <v>80</v>
      </c>
      <c r="L31" s="197">
        <v>0.63</v>
      </c>
      <c r="M31" s="198" t="s">
        <v>447</v>
      </c>
      <c r="N31" s="199" t="s">
        <v>78</v>
      </c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</row>
    <row r="32" spans="1:40" ht="12.75" customHeight="1" x14ac:dyDescent="0.2">
      <c r="A32" s="176"/>
      <c r="B32" s="176" t="s">
        <v>28</v>
      </c>
      <c r="C32" s="197">
        <v>0</v>
      </c>
      <c r="D32" s="203" t="s">
        <v>83</v>
      </c>
      <c r="E32" s="199" t="s">
        <v>78</v>
      </c>
      <c r="G32" s="176" t="s">
        <v>81</v>
      </c>
      <c r="L32" s="530">
        <v>4</v>
      </c>
      <c r="M32" s="530"/>
      <c r="N32" s="199" t="s">
        <v>82</v>
      </c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</row>
    <row r="33" spans="1:40" ht="12.75" customHeight="1" x14ac:dyDescent="0.2">
      <c r="A33" s="176"/>
      <c r="B33" s="176" t="s">
        <v>29</v>
      </c>
      <c r="C33" s="197">
        <v>0</v>
      </c>
      <c r="D33" s="203" t="s">
        <v>83</v>
      </c>
      <c r="E33" s="199" t="s">
        <v>78</v>
      </c>
      <c r="G33" s="176" t="s">
        <v>84</v>
      </c>
      <c r="L33" s="530"/>
      <c r="M33" s="530"/>
      <c r="N33" s="199" t="s">
        <v>82</v>
      </c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</row>
    <row r="34" spans="1:40" ht="12.75" customHeight="1" x14ac:dyDescent="0.2">
      <c r="A34" s="176"/>
      <c r="B34" s="176" t="s">
        <v>85</v>
      </c>
      <c r="C34" s="197">
        <v>1.31</v>
      </c>
      <c r="D34" s="198" t="s">
        <v>446</v>
      </c>
      <c r="E34" s="199" t="s">
        <v>78</v>
      </c>
      <c r="G34" s="176" t="s">
        <v>86</v>
      </c>
      <c r="L34" s="525"/>
      <c r="M34" s="525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</row>
    <row r="35" spans="1:40" ht="9.75" customHeight="1" x14ac:dyDescent="0.2">
      <c r="A35" s="204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</row>
    <row r="36" spans="1:40" ht="11.25" x14ac:dyDescent="0.2">
      <c r="A36" s="524" t="s">
        <v>87</v>
      </c>
      <c r="B36" s="526" t="s">
        <v>21</v>
      </c>
      <c r="C36" s="526" t="s">
        <v>88</v>
      </c>
      <c r="D36" s="526"/>
      <c r="E36" s="526"/>
      <c r="F36" s="526" t="s">
        <v>89</v>
      </c>
      <c r="G36" s="526" t="s">
        <v>90</v>
      </c>
      <c r="H36" s="526"/>
      <c r="I36" s="526"/>
      <c r="J36" s="526" t="s">
        <v>91</v>
      </c>
      <c r="K36" s="526"/>
      <c r="L36" s="526"/>
      <c r="M36" s="526" t="s">
        <v>92</v>
      </c>
      <c r="N36" s="526" t="s">
        <v>93</v>
      </c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</row>
    <row r="37" spans="1:40" ht="36.75" customHeight="1" x14ac:dyDescent="0.2">
      <c r="A37" s="524"/>
      <c r="B37" s="526"/>
      <c r="C37" s="526"/>
      <c r="D37" s="526"/>
      <c r="E37" s="526"/>
      <c r="F37" s="526"/>
      <c r="G37" s="526"/>
      <c r="H37" s="526"/>
      <c r="I37" s="526"/>
      <c r="J37" s="526"/>
      <c r="K37" s="526"/>
      <c r="L37" s="526"/>
      <c r="M37" s="526"/>
      <c r="N37" s="52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</row>
    <row r="38" spans="1:40" ht="45" x14ac:dyDescent="0.2">
      <c r="A38" s="524"/>
      <c r="B38" s="526"/>
      <c r="C38" s="526"/>
      <c r="D38" s="526"/>
      <c r="E38" s="526"/>
      <c r="F38" s="526"/>
      <c r="G38" s="205" t="s">
        <v>94</v>
      </c>
      <c r="H38" s="205" t="s">
        <v>95</v>
      </c>
      <c r="I38" s="205" t="s">
        <v>96</v>
      </c>
      <c r="J38" s="205" t="s">
        <v>94</v>
      </c>
      <c r="K38" s="205" t="s">
        <v>95</v>
      </c>
      <c r="L38" s="205" t="s">
        <v>97</v>
      </c>
      <c r="M38" s="526"/>
      <c r="N38" s="52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</row>
    <row r="39" spans="1:40" ht="11.25" x14ac:dyDescent="0.2">
      <c r="A39" s="206">
        <v>1</v>
      </c>
      <c r="B39" s="207">
        <v>2</v>
      </c>
      <c r="C39" s="537">
        <v>3</v>
      </c>
      <c r="D39" s="537"/>
      <c r="E39" s="537"/>
      <c r="F39" s="207">
        <v>4</v>
      </c>
      <c r="G39" s="207">
        <v>5</v>
      </c>
      <c r="H39" s="207">
        <v>6</v>
      </c>
      <c r="I39" s="207">
        <v>7</v>
      </c>
      <c r="J39" s="207">
        <v>8</v>
      </c>
      <c r="K39" s="207">
        <v>9</v>
      </c>
      <c r="L39" s="207">
        <v>10</v>
      </c>
      <c r="M39" s="207">
        <v>11</v>
      </c>
      <c r="N39" s="207">
        <v>12</v>
      </c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</row>
    <row r="40" spans="1:40" ht="12" x14ac:dyDescent="0.2">
      <c r="A40" s="534" t="s">
        <v>307</v>
      </c>
      <c r="B40" s="535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535"/>
      <c r="N40" s="53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208" t="s">
        <v>307</v>
      </c>
      <c r="AG40" s="176"/>
      <c r="AH40" s="176"/>
      <c r="AI40" s="176"/>
      <c r="AJ40" s="176"/>
      <c r="AK40" s="176"/>
      <c r="AL40" s="176"/>
      <c r="AM40" s="176"/>
      <c r="AN40" s="176"/>
    </row>
    <row r="41" spans="1:40" ht="22.5" x14ac:dyDescent="0.2">
      <c r="A41" s="210" t="s">
        <v>100</v>
      </c>
      <c r="B41" s="211" t="s">
        <v>308</v>
      </c>
      <c r="C41" s="531" t="s">
        <v>309</v>
      </c>
      <c r="D41" s="531"/>
      <c r="E41" s="531"/>
      <c r="F41" s="212" t="s">
        <v>310</v>
      </c>
      <c r="G41" s="212"/>
      <c r="H41" s="212"/>
      <c r="I41" s="213">
        <v>4</v>
      </c>
      <c r="J41" s="214"/>
      <c r="K41" s="212"/>
      <c r="L41" s="214"/>
      <c r="M41" s="212"/>
      <c r="N41" s="215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208"/>
      <c r="AG41" s="209" t="s">
        <v>309</v>
      </c>
      <c r="AH41" s="176"/>
      <c r="AI41" s="176"/>
      <c r="AJ41" s="176"/>
      <c r="AK41" s="176"/>
      <c r="AL41" s="176"/>
      <c r="AM41" s="176"/>
      <c r="AN41" s="176"/>
    </row>
    <row r="42" spans="1:40" ht="12" x14ac:dyDescent="0.2">
      <c r="A42" s="216"/>
      <c r="B42" s="217">
        <v>1</v>
      </c>
      <c r="C42" s="519" t="s">
        <v>104</v>
      </c>
      <c r="D42" s="519"/>
      <c r="E42" s="519"/>
      <c r="F42" s="218"/>
      <c r="G42" s="218"/>
      <c r="H42" s="218"/>
      <c r="I42" s="218"/>
      <c r="J42" s="219">
        <v>12.81</v>
      </c>
      <c r="K42" s="218"/>
      <c r="L42" s="219">
        <v>51.24</v>
      </c>
      <c r="M42" s="220">
        <v>12.21</v>
      </c>
      <c r="N42" s="221">
        <v>626</v>
      </c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208"/>
      <c r="AG42" s="209"/>
      <c r="AH42" s="179" t="s">
        <v>104</v>
      </c>
      <c r="AI42" s="176"/>
      <c r="AJ42" s="176"/>
      <c r="AK42" s="176"/>
      <c r="AL42" s="176"/>
      <c r="AM42" s="176"/>
      <c r="AN42" s="176"/>
    </row>
    <row r="43" spans="1:40" ht="12" x14ac:dyDescent="0.2">
      <c r="A43" s="216"/>
      <c r="B43" s="222"/>
      <c r="C43" s="519" t="s">
        <v>106</v>
      </c>
      <c r="D43" s="519"/>
      <c r="E43" s="519"/>
      <c r="F43" s="218" t="s">
        <v>107</v>
      </c>
      <c r="G43" s="227">
        <v>1</v>
      </c>
      <c r="H43" s="218"/>
      <c r="I43" s="227">
        <v>4</v>
      </c>
      <c r="J43" s="222"/>
      <c r="K43" s="218"/>
      <c r="L43" s="222"/>
      <c r="M43" s="218"/>
      <c r="N43" s="223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208"/>
      <c r="AG43" s="209"/>
      <c r="AH43" s="176"/>
      <c r="AI43" s="179" t="s">
        <v>106</v>
      </c>
      <c r="AJ43" s="176"/>
      <c r="AK43" s="176"/>
      <c r="AL43" s="176"/>
      <c r="AM43" s="176"/>
      <c r="AN43" s="176"/>
    </row>
    <row r="44" spans="1:40" ht="12" x14ac:dyDescent="0.2">
      <c r="A44" s="216"/>
      <c r="B44" s="222"/>
      <c r="C44" s="533" t="s">
        <v>109</v>
      </c>
      <c r="D44" s="533"/>
      <c r="E44" s="533"/>
      <c r="F44" s="224"/>
      <c r="G44" s="224"/>
      <c r="H44" s="224"/>
      <c r="I44" s="224"/>
      <c r="J44" s="225">
        <v>12.81</v>
      </c>
      <c r="K44" s="224"/>
      <c r="L44" s="225">
        <v>51.24</v>
      </c>
      <c r="M44" s="224"/>
      <c r="N44" s="22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208"/>
      <c r="AG44" s="209"/>
      <c r="AH44" s="176"/>
      <c r="AI44" s="176"/>
      <c r="AJ44" s="179" t="s">
        <v>109</v>
      </c>
      <c r="AK44" s="176"/>
      <c r="AL44" s="176"/>
      <c r="AM44" s="176"/>
      <c r="AN44" s="176"/>
    </row>
    <row r="45" spans="1:40" ht="12" x14ac:dyDescent="0.2">
      <c r="A45" s="216"/>
      <c r="B45" s="222"/>
      <c r="C45" s="519" t="s">
        <v>110</v>
      </c>
      <c r="D45" s="519"/>
      <c r="E45" s="519"/>
      <c r="F45" s="218"/>
      <c r="G45" s="218"/>
      <c r="H45" s="218"/>
      <c r="I45" s="218"/>
      <c r="J45" s="222"/>
      <c r="K45" s="218"/>
      <c r="L45" s="219">
        <v>51.24</v>
      </c>
      <c r="M45" s="218"/>
      <c r="N45" s="221">
        <v>626</v>
      </c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208"/>
      <c r="AG45" s="209"/>
      <c r="AH45" s="176"/>
      <c r="AI45" s="179" t="s">
        <v>110</v>
      </c>
      <c r="AJ45" s="176"/>
      <c r="AK45" s="176"/>
      <c r="AL45" s="176"/>
      <c r="AM45" s="176"/>
      <c r="AN45" s="176"/>
    </row>
    <row r="46" spans="1:40" ht="22.5" x14ac:dyDescent="0.2">
      <c r="A46" s="216"/>
      <c r="B46" s="222" t="s">
        <v>311</v>
      </c>
      <c r="C46" s="519" t="s">
        <v>312</v>
      </c>
      <c r="D46" s="519"/>
      <c r="E46" s="519"/>
      <c r="F46" s="218" t="s">
        <v>113</v>
      </c>
      <c r="G46" s="227">
        <v>74</v>
      </c>
      <c r="H46" s="218"/>
      <c r="I46" s="227">
        <v>74</v>
      </c>
      <c r="J46" s="222"/>
      <c r="K46" s="218"/>
      <c r="L46" s="219">
        <v>37.92</v>
      </c>
      <c r="M46" s="218"/>
      <c r="N46" s="221">
        <v>463</v>
      </c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208"/>
      <c r="AG46" s="209"/>
      <c r="AH46" s="176"/>
      <c r="AI46" s="179" t="s">
        <v>312</v>
      </c>
      <c r="AJ46" s="176"/>
      <c r="AK46" s="176"/>
      <c r="AL46" s="176"/>
      <c r="AM46" s="176"/>
      <c r="AN46" s="176"/>
    </row>
    <row r="47" spans="1:40" ht="22.5" x14ac:dyDescent="0.2">
      <c r="A47" s="216"/>
      <c r="B47" s="222" t="s">
        <v>313</v>
      </c>
      <c r="C47" s="519" t="s">
        <v>314</v>
      </c>
      <c r="D47" s="519"/>
      <c r="E47" s="519"/>
      <c r="F47" s="218" t="s">
        <v>113</v>
      </c>
      <c r="G47" s="227">
        <v>36</v>
      </c>
      <c r="H47" s="218"/>
      <c r="I47" s="227">
        <v>36</v>
      </c>
      <c r="J47" s="222"/>
      <c r="K47" s="218"/>
      <c r="L47" s="219">
        <v>18.45</v>
      </c>
      <c r="M47" s="218"/>
      <c r="N47" s="221">
        <v>225</v>
      </c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208"/>
      <c r="AG47" s="209"/>
      <c r="AH47" s="176"/>
      <c r="AI47" s="179" t="s">
        <v>314</v>
      </c>
      <c r="AJ47" s="176"/>
      <c r="AK47" s="176"/>
      <c r="AL47" s="176"/>
      <c r="AM47" s="176"/>
      <c r="AN47" s="176"/>
    </row>
    <row r="48" spans="1:40" ht="12" x14ac:dyDescent="0.2">
      <c r="A48" s="228"/>
      <c r="B48" s="229"/>
      <c r="C48" s="531" t="s">
        <v>116</v>
      </c>
      <c r="D48" s="531"/>
      <c r="E48" s="531"/>
      <c r="F48" s="212"/>
      <c r="G48" s="212"/>
      <c r="H48" s="212"/>
      <c r="I48" s="212"/>
      <c r="J48" s="214"/>
      <c r="K48" s="212"/>
      <c r="L48" s="230">
        <v>107.61</v>
      </c>
      <c r="M48" s="224"/>
      <c r="N48" s="231">
        <v>1314</v>
      </c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208"/>
      <c r="AG48" s="209"/>
      <c r="AH48" s="176"/>
      <c r="AI48" s="176"/>
      <c r="AJ48" s="176"/>
      <c r="AK48" s="209" t="s">
        <v>116</v>
      </c>
      <c r="AL48" s="176"/>
      <c r="AM48" s="176"/>
      <c r="AN48" s="176"/>
    </row>
    <row r="49" spans="1:40" ht="1.5" customHeight="1" x14ac:dyDescent="0.2">
      <c r="A49" s="232"/>
      <c r="B49" s="229"/>
      <c r="C49" s="229"/>
      <c r="D49" s="229"/>
      <c r="E49" s="229"/>
      <c r="F49" s="233"/>
      <c r="G49" s="233"/>
      <c r="H49" s="233"/>
      <c r="I49" s="233"/>
      <c r="J49" s="234"/>
      <c r="K49" s="233"/>
      <c r="L49" s="234"/>
      <c r="M49" s="218"/>
      <c r="N49" s="234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208"/>
      <c r="AG49" s="209"/>
      <c r="AH49" s="176"/>
      <c r="AI49" s="176"/>
      <c r="AJ49" s="176"/>
      <c r="AK49" s="209"/>
      <c r="AL49" s="176"/>
      <c r="AM49" s="176"/>
      <c r="AN49" s="176"/>
    </row>
    <row r="50" spans="1:40" ht="2.25" customHeight="1" x14ac:dyDescent="0.2">
      <c r="A50" s="176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</row>
    <row r="51" spans="1:40" ht="11.25" x14ac:dyDescent="0.2">
      <c r="A51" s="235"/>
      <c r="B51" s="214"/>
      <c r="C51" s="531" t="s">
        <v>177</v>
      </c>
      <c r="D51" s="531"/>
      <c r="E51" s="531"/>
      <c r="F51" s="531"/>
      <c r="G51" s="531"/>
      <c r="H51" s="531"/>
      <c r="I51" s="531"/>
      <c r="J51" s="531"/>
      <c r="K51" s="531"/>
      <c r="L51" s="236"/>
      <c r="M51" s="237"/>
      <c r="N51" s="238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209" t="s">
        <v>177</v>
      </c>
      <c r="AM51" s="176"/>
      <c r="AN51" s="176"/>
    </row>
    <row r="52" spans="1:40" ht="11.25" x14ac:dyDescent="0.2">
      <c r="A52" s="239"/>
      <c r="B52" s="222"/>
      <c r="C52" s="519" t="s">
        <v>135</v>
      </c>
      <c r="D52" s="519"/>
      <c r="E52" s="519"/>
      <c r="F52" s="519"/>
      <c r="G52" s="519"/>
      <c r="H52" s="519"/>
      <c r="I52" s="519"/>
      <c r="J52" s="519"/>
      <c r="K52" s="519"/>
      <c r="L52" s="244">
        <v>51.24</v>
      </c>
      <c r="M52" s="240"/>
      <c r="N52" s="248">
        <v>626</v>
      </c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209"/>
      <c r="AM52" s="179" t="s">
        <v>135</v>
      </c>
      <c r="AN52" s="176"/>
    </row>
    <row r="53" spans="1:40" ht="11.25" x14ac:dyDescent="0.2">
      <c r="A53" s="239"/>
      <c r="B53" s="222"/>
      <c r="C53" s="519" t="s">
        <v>136</v>
      </c>
      <c r="D53" s="519"/>
      <c r="E53" s="519"/>
      <c r="F53" s="519"/>
      <c r="G53" s="519"/>
      <c r="H53" s="519"/>
      <c r="I53" s="519"/>
      <c r="J53" s="519"/>
      <c r="K53" s="519"/>
      <c r="L53" s="242"/>
      <c r="M53" s="240"/>
      <c r="N53" s="243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209"/>
      <c r="AM53" s="179" t="s">
        <v>136</v>
      </c>
      <c r="AN53" s="176"/>
    </row>
    <row r="54" spans="1:40" ht="11.25" x14ac:dyDescent="0.2">
      <c r="A54" s="239"/>
      <c r="B54" s="222"/>
      <c r="C54" s="519" t="s">
        <v>137</v>
      </c>
      <c r="D54" s="519"/>
      <c r="E54" s="519"/>
      <c r="F54" s="519"/>
      <c r="G54" s="519"/>
      <c r="H54" s="519"/>
      <c r="I54" s="519"/>
      <c r="J54" s="519"/>
      <c r="K54" s="519"/>
      <c r="L54" s="244">
        <v>51.24</v>
      </c>
      <c r="M54" s="240"/>
      <c r="N54" s="248">
        <v>626</v>
      </c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209"/>
      <c r="AM54" s="179" t="s">
        <v>137</v>
      </c>
      <c r="AN54" s="176"/>
    </row>
    <row r="55" spans="1:40" ht="11.25" x14ac:dyDescent="0.2">
      <c r="A55" s="239"/>
      <c r="B55" s="222"/>
      <c r="C55" s="519" t="s">
        <v>315</v>
      </c>
      <c r="D55" s="519"/>
      <c r="E55" s="519"/>
      <c r="F55" s="519"/>
      <c r="G55" s="519"/>
      <c r="H55" s="519"/>
      <c r="I55" s="519"/>
      <c r="J55" s="519"/>
      <c r="K55" s="519"/>
      <c r="L55" s="244">
        <v>107.61</v>
      </c>
      <c r="M55" s="240"/>
      <c r="N55" s="241">
        <v>1314</v>
      </c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209"/>
      <c r="AM55" s="179" t="s">
        <v>315</v>
      </c>
      <c r="AN55" s="176"/>
    </row>
    <row r="56" spans="1:40" ht="11.25" x14ac:dyDescent="0.2">
      <c r="A56" s="239"/>
      <c r="B56" s="222"/>
      <c r="C56" s="519" t="s">
        <v>316</v>
      </c>
      <c r="D56" s="519"/>
      <c r="E56" s="519"/>
      <c r="F56" s="519"/>
      <c r="G56" s="519"/>
      <c r="H56" s="519"/>
      <c r="I56" s="519"/>
      <c r="J56" s="519"/>
      <c r="K56" s="519"/>
      <c r="L56" s="244">
        <v>107.61</v>
      </c>
      <c r="M56" s="240"/>
      <c r="N56" s="241">
        <v>1314</v>
      </c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209"/>
      <c r="AM56" s="179" t="s">
        <v>316</v>
      </c>
      <c r="AN56" s="176"/>
    </row>
    <row r="57" spans="1:40" ht="11.25" x14ac:dyDescent="0.2">
      <c r="A57" s="239"/>
      <c r="B57" s="222"/>
      <c r="C57" s="519" t="s">
        <v>172</v>
      </c>
      <c r="D57" s="519"/>
      <c r="E57" s="519"/>
      <c r="F57" s="519"/>
      <c r="G57" s="519"/>
      <c r="H57" s="519"/>
      <c r="I57" s="519"/>
      <c r="J57" s="519"/>
      <c r="K57" s="519"/>
      <c r="L57" s="242"/>
      <c r="M57" s="240"/>
      <c r="N57" s="243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209"/>
      <c r="AM57" s="179" t="s">
        <v>172</v>
      </c>
      <c r="AN57" s="176"/>
    </row>
    <row r="58" spans="1:40" ht="11.25" x14ac:dyDescent="0.2">
      <c r="A58" s="239"/>
      <c r="B58" s="222"/>
      <c r="C58" s="519" t="s">
        <v>178</v>
      </c>
      <c r="D58" s="519"/>
      <c r="E58" s="519"/>
      <c r="F58" s="519"/>
      <c r="G58" s="519"/>
      <c r="H58" s="519"/>
      <c r="I58" s="519"/>
      <c r="J58" s="519"/>
      <c r="K58" s="519"/>
      <c r="L58" s="244">
        <v>51.24</v>
      </c>
      <c r="M58" s="240"/>
      <c r="N58" s="248">
        <v>626</v>
      </c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209"/>
      <c r="AM58" s="179" t="s">
        <v>178</v>
      </c>
      <c r="AN58" s="176"/>
    </row>
    <row r="59" spans="1:40" ht="11.25" x14ac:dyDescent="0.2">
      <c r="A59" s="239"/>
      <c r="B59" s="222"/>
      <c r="C59" s="519" t="s">
        <v>180</v>
      </c>
      <c r="D59" s="519"/>
      <c r="E59" s="519"/>
      <c r="F59" s="519"/>
      <c r="G59" s="519"/>
      <c r="H59" s="519"/>
      <c r="I59" s="519"/>
      <c r="J59" s="519"/>
      <c r="K59" s="519"/>
      <c r="L59" s="244">
        <v>37.92</v>
      </c>
      <c r="M59" s="240"/>
      <c r="N59" s="248">
        <v>463</v>
      </c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209"/>
      <c r="AM59" s="179" t="s">
        <v>180</v>
      </c>
      <c r="AN59" s="176"/>
    </row>
    <row r="60" spans="1:40" ht="11.25" x14ac:dyDescent="0.2">
      <c r="A60" s="239"/>
      <c r="B60" s="222"/>
      <c r="C60" s="519" t="s">
        <v>181</v>
      </c>
      <c r="D60" s="519"/>
      <c r="E60" s="519"/>
      <c r="F60" s="519"/>
      <c r="G60" s="519"/>
      <c r="H60" s="519"/>
      <c r="I60" s="519"/>
      <c r="J60" s="519"/>
      <c r="K60" s="519"/>
      <c r="L60" s="244">
        <v>18.45</v>
      </c>
      <c r="M60" s="240"/>
      <c r="N60" s="248">
        <v>225</v>
      </c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209"/>
      <c r="AM60" s="179" t="s">
        <v>181</v>
      </c>
      <c r="AN60" s="176"/>
    </row>
    <row r="61" spans="1:40" ht="11.25" x14ac:dyDescent="0.2">
      <c r="A61" s="239"/>
      <c r="B61" s="222"/>
      <c r="C61" s="519" t="s">
        <v>147</v>
      </c>
      <c r="D61" s="519"/>
      <c r="E61" s="519"/>
      <c r="F61" s="519"/>
      <c r="G61" s="519"/>
      <c r="H61" s="519"/>
      <c r="I61" s="519"/>
      <c r="J61" s="519"/>
      <c r="K61" s="519"/>
      <c r="L61" s="244">
        <v>51.24</v>
      </c>
      <c r="M61" s="240"/>
      <c r="N61" s="248">
        <v>626</v>
      </c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209"/>
      <c r="AM61" s="179" t="s">
        <v>147</v>
      </c>
      <c r="AN61" s="176"/>
    </row>
    <row r="62" spans="1:40" ht="11.25" x14ac:dyDescent="0.2">
      <c r="A62" s="239"/>
      <c r="B62" s="222"/>
      <c r="C62" s="519" t="s">
        <v>148</v>
      </c>
      <c r="D62" s="519"/>
      <c r="E62" s="519"/>
      <c r="F62" s="519"/>
      <c r="G62" s="519"/>
      <c r="H62" s="519"/>
      <c r="I62" s="519"/>
      <c r="J62" s="519"/>
      <c r="K62" s="519"/>
      <c r="L62" s="244">
        <v>37.92</v>
      </c>
      <c r="M62" s="240"/>
      <c r="N62" s="248">
        <v>463</v>
      </c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209"/>
      <c r="AM62" s="179" t="s">
        <v>148</v>
      </c>
      <c r="AN62" s="176"/>
    </row>
    <row r="63" spans="1:40" ht="11.25" x14ac:dyDescent="0.2">
      <c r="A63" s="239"/>
      <c r="B63" s="222"/>
      <c r="C63" s="519" t="s">
        <v>149</v>
      </c>
      <c r="D63" s="519"/>
      <c r="E63" s="519"/>
      <c r="F63" s="519"/>
      <c r="G63" s="519"/>
      <c r="H63" s="519"/>
      <c r="I63" s="519"/>
      <c r="J63" s="519"/>
      <c r="K63" s="519"/>
      <c r="L63" s="244">
        <v>18.45</v>
      </c>
      <c r="M63" s="240"/>
      <c r="N63" s="248">
        <v>225</v>
      </c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209"/>
      <c r="AM63" s="179" t="s">
        <v>149</v>
      </c>
      <c r="AN63" s="176"/>
    </row>
    <row r="64" spans="1:40" ht="11.25" x14ac:dyDescent="0.2">
      <c r="A64" s="239"/>
      <c r="B64" s="234"/>
      <c r="C64" s="529" t="s">
        <v>182</v>
      </c>
      <c r="D64" s="529"/>
      <c r="E64" s="529"/>
      <c r="F64" s="529"/>
      <c r="G64" s="529"/>
      <c r="H64" s="529"/>
      <c r="I64" s="529"/>
      <c r="J64" s="529"/>
      <c r="K64" s="529"/>
      <c r="L64" s="249">
        <v>107.61</v>
      </c>
      <c r="M64" s="246"/>
      <c r="N64" s="247">
        <v>1314</v>
      </c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209"/>
      <c r="AM64" s="176"/>
      <c r="AN64" s="209" t="s">
        <v>182</v>
      </c>
    </row>
    <row r="65" spans="1:40" ht="1.5" customHeight="1" x14ac:dyDescent="0.2">
      <c r="A65" s="176"/>
      <c r="B65" s="234"/>
      <c r="C65" s="229"/>
      <c r="D65" s="229"/>
      <c r="E65" s="229"/>
      <c r="F65" s="229"/>
      <c r="G65" s="229"/>
      <c r="H65" s="229"/>
      <c r="I65" s="229"/>
      <c r="J65" s="229"/>
      <c r="K65" s="229"/>
      <c r="L65" s="245"/>
      <c r="M65" s="250"/>
      <c r="N65" s="251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</row>
    <row r="66" spans="1:40" ht="20.45" customHeight="1" x14ac:dyDescent="0.2">
      <c r="A66" s="252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</row>
    <row r="67" spans="1:40" ht="11.25" x14ac:dyDescent="0.2">
      <c r="B67" s="242" t="s">
        <v>183</v>
      </c>
      <c r="C67" s="546" t="s">
        <v>511</v>
      </c>
      <c r="D67" s="490"/>
      <c r="E67" s="490"/>
      <c r="F67" s="490"/>
      <c r="G67" s="490"/>
      <c r="H67" s="490"/>
      <c r="I67" s="490"/>
      <c r="J67" s="490"/>
      <c r="K67" s="490"/>
      <c r="L67" s="490"/>
      <c r="Q67" s="176"/>
      <c r="R67" s="176"/>
      <c r="S67" s="176"/>
      <c r="T67" s="176"/>
      <c r="U67" s="176"/>
      <c r="V67" s="176"/>
      <c r="W67" s="176"/>
      <c r="X67" s="176"/>
      <c r="Y67" s="176"/>
    </row>
    <row r="68" spans="1:40" ht="13.5" customHeight="1" x14ac:dyDescent="0.2">
      <c r="B68" s="177"/>
      <c r="C68" s="489" t="s">
        <v>184</v>
      </c>
      <c r="D68" s="489"/>
      <c r="E68" s="489"/>
      <c r="F68" s="489"/>
      <c r="G68" s="489"/>
      <c r="H68" s="489"/>
      <c r="I68" s="489"/>
      <c r="J68" s="489"/>
      <c r="K68" s="489"/>
      <c r="L68" s="489"/>
      <c r="Q68" s="176"/>
      <c r="R68" s="176"/>
      <c r="S68" s="176"/>
      <c r="T68" s="176"/>
      <c r="U68" s="176"/>
      <c r="V68" s="176"/>
      <c r="W68" s="176"/>
      <c r="X68" s="176"/>
      <c r="Y68" s="176"/>
    </row>
    <row r="69" spans="1:40" ht="12.75" customHeight="1" x14ac:dyDescent="0.2">
      <c r="B69" s="242" t="s">
        <v>185</v>
      </c>
      <c r="C69" s="546" t="s">
        <v>512</v>
      </c>
      <c r="D69" s="490"/>
      <c r="E69" s="490"/>
      <c r="F69" s="490"/>
      <c r="G69" s="490"/>
      <c r="H69" s="490"/>
      <c r="I69" s="490"/>
      <c r="J69" s="490"/>
      <c r="K69" s="490"/>
      <c r="L69" s="490"/>
      <c r="Q69" s="176"/>
      <c r="R69" s="176"/>
      <c r="S69" s="176"/>
      <c r="T69" s="176"/>
      <c r="U69" s="176"/>
      <c r="V69" s="176"/>
      <c r="W69" s="176"/>
      <c r="X69" s="176"/>
      <c r="Y69" s="176"/>
    </row>
    <row r="70" spans="1:40" ht="13.5" customHeight="1" x14ac:dyDescent="0.2">
      <c r="C70" s="518" t="s">
        <v>184</v>
      </c>
      <c r="D70" s="518"/>
      <c r="E70" s="518"/>
      <c r="F70" s="518"/>
      <c r="G70" s="518"/>
      <c r="H70" s="518"/>
      <c r="I70" s="518"/>
      <c r="J70" s="518"/>
      <c r="K70" s="518"/>
      <c r="L70" s="518"/>
      <c r="Q70" s="176"/>
      <c r="R70" s="176"/>
      <c r="S70" s="176"/>
      <c r="T70" s="176"/>
      <c r="U70" s="176"/>
      <c r="V70" s="176"/>
      <c r="W70" s="176"/>
      <c r="X70" s="176"/>
      <c r="Y70" s="176"/>
    </row>
    <row r="72" spans="1:40" ht="11.25" x14ac:dyDescent="0.2">
      <c r="A72" s="176"/>
      <c r="B72" s="254"/>
      <c r="D72" s="254"/>
      <c r="F72" s="254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</row>
  </sheetData>
  <mergeCells count="57">
    <mergeCell ref="J9:N9"/>
    <mergeCell ref="C41:E41"/>
    <mergeCell ref="C42:E42"/>
    <mergeCell ref="A40:N40"/>
    <mergeCell ref="N36:N38"/>
    <mergeCell ref="C47:E47"/>
    <mergeCell ref="J36:L37"/>
    <mergeCell ref="C39:E39"/>
    <mergeCell ref="B36:B38"/>
    <mergeCell ref="C48:E48"/>
    <mergeCell ref="C43:E43"/>
    <mergeCell ref="C44:E44"/>
    <mergeCell ref="C45:E45"/>
    <mergeCell ref="C46:E46"/>
    <mergeCell ref="C61:K61"/>
    <mergeCell ref="C62:K62"/>
    <mergeCell ref="C63:K63"/>
    <mergeCell ref="C64:K64"/>
    <mergeCell ref="C58:K58"/>
    <mergeCell ref="C59:K59"/>
    <mergeCell ref="L32:M32"/>
    <mergeCell ref="L33:M33"/>
    <mergeCell ref="C51:K51"/>
    <mergeCell ref="C52:K52"/>
    <mergeCell ref="C53:K53"/>
    <mergeCell ref="D11:N11"/>
    <mergeCell ref="A14:N14"/>
    <mergeCell ref="A17:N17"/>
    <mergeCell ref="C60:K60"/>
    <mergeCell ref="A21:N21"/>
    <mergeCell ref="A15:N15"/>
    <mergeCell ref="A18:N18"/>
    <mergeCell ref="A19:N19"/>
    <mergeCell ref="A22:N22"/>
    <mergeCell ref="B24:F24"/>
    <mergeCell ref="B25:F25"/>
    <mergeCell ref="A36:A38"/>
    <mergeCell ref="L34:M34"/>
    <mergeCell ref="F36:F38"/>
    <mergeCell ref="M36:M38"/>
    <mergeCell ref="G36:I37"/>
    <mergeCell ref="C36:E38"/>
    <mergeCell ref="A4:C4"/>
    <mergeCell ref="A7:D7"/>
    <mergeCell ref="J7:N7"/>
    <mergeCell ref="A8:D8"/>
    <mergeCell ref="J8:N8"/>
    <mergeCell ref="J5:N5"/>
    <mergeCell ref="J6:N6"/>
    <mergeCell ref="C68:L68"/>
    <mergeCell ref="C69:L69"/>
    <mergeCell ref="C70:L70"/>
    <mergeCell ref="C54:K54"/>
    <mergeCell ref="C55:K55"/>
    <mergeCell ref="C56:K56"/>
    <mergeCell ref="C57:K57"/>
    <mergeCell ref="C67:L67"/>
  </mergeCells>
  <pageMargins left="0.25" right="0.25" top="0.75" bottom="0.75" header="0.3" footer="0.3"/>
  <pageSetup paperSize="9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ССР-1</vt:lpstr>
      <vt:lpstr>ЛС-01-02</vt:lpstr>
      <vt:lpstr>ЛС-01-01</vt:lpstr>
      <vt:lpstr>ЛС-02-01</vt:lpstr>
      <vt:lpstr>ЛС-09-01</vt:lpstr>
      <vt:lpstr>втн17</vt:lpstr>
      <vt:lpstr>об17</vt:lpstr>
      <vt:lpstr>'ЛС-01-01'!Область_печати</vt:lpstr>
      <vt:lpstr>'ЛС-02-01'!Область_печати</vt:lpstr>
      <vt:lpstr>'ССР-1'!Область_печати</vt:lpstr>
      <vt:lpstr>пнр17</vt:lpstr>
      <vt:lpstr>смр17</vt:lpstr>
      <vt:lpstr>фер17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2022-11-11T05:48:20Z</dcterms:modified>
</cp:coreProperties>
</file>